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Stepan\Documents\LCS 20201231\LCS\LCS Laboratory QC\QC Charts\"/>
    </mc:Choice>
  </mc:AlternateContent>
  <xr:revisionPtr revIDLastSave="0" documentId="13_ncr:1_{80E27AB0-98B0-4B82-B307-42DEAD2A5F11}" xr6:coauthVersionLast="47" xr6:coauthVersionMax="47" xr10:uidLastSave="{00000000-0000-0000-0000-000000000000}"/>
  <bookViews>
    <workbookView xWindow="-120" yWindow="-120" windowWidth="29040" windowHeight="15840" xr2:uid="{00000000-000D-0000-FFFF-FFFF00000000}"/>
  </bookViews>
  <sheets>
    <sheet name="Toluene R classic" sheetId="13"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57" i="13" l="1"/>
  <c r="V56" i="13"/>
  <c r="P164" i="13"/>
  <c r="G164" i="13"/>
  <c r="P163" i="13"/>
  <c r="G163" i="13"/>
  <c r="P162" i="13"/>
  <c r="G162" i="13"/>
  <c r="P161" i="13"/>
  <c r="G161" i="13"/>
  <c r="P160" i="13"/>
  <c r="G160" i="13"/>
  <c r="P159" i="13"/>
  <c r="G159" i="13"/>
  <c r="P158" i="13"/>
  <c r="G158" i="13"/>
  <c r="P157" i="13"/>
  <c r="G157" i="13"/>
  <c r="P156" i="13"/>
  <c r="G156" i="13"/>
  <c r="P155" i="13"/>
  <c r="G155" i="13"/>
  <c r="P154" i="13"/>
  <c r="G154" i="13"/>
  <c r="P153" i="13"/>
  <c r="G153" i="13"/>
  <c r="P152" i="13"/>
  <c r="G152" i="13"/>
  <c r="P151" i="13"/>
  <c r="G151" i="13"/>
  <c r="P150" i="13"/>
  <c r="G150" i="13"/>
  <c r="P149" i="13"/>
  <c r="G149" i="13"/>
  <c r="P148" i="13"/>
  <c r="G148" i="13"/>
  <c r="P147" i="13"/>
  <c r="G147" i="13"/>
  <c r="P146" i="13"/>
  <c r="G146" i="13"/>
  <c r="P145" i="13"/>
  <c r="G145" i="13"/>
  <c r="P144" i="13"/>
  <c r="G144" i="13"/>
  <c r="P143" i="13"/>
  <c r="G143" i="13"/>
  <c r="P142" i="13"/>
  <c r="G142" i="13"/>
  <c r="P141" i="13"/>
  <c r="G141" i="13"/>
  <c r="P140" i="13"/>
  <c r="G140" i="13"/>
  <c r="P139" i="13"/>
  <c r="G139" i="13"/>
  <c r="P138" i="13"/>
  <c r="G138" i="13"/>
  <c r="P137" i="13"/>
  <c r="G137" i="13"/>
  <c r="P136" i="13"/>
  <c r="G136" i="13"/>
  <c r="P135" i="13"/>
  <c r="G135" i="13"/>
  <c r="P134" i="13"/>
  <c r="G134" i="13"/>
  <c r="P133" i="13"/>
  <c r="G133" i="13"/>
  <c r="P132" i="13"/>
  <c r="G132" i="13"/>
  <c r="P131" i="13"/>
  <c r="G131" i="13"/>
  <c r="P130" i="13"/>
  <c r="G130" i="13"/>
  <c r="P129" i="13"/>
  <c r="G129" i="13"/>
  <c r="P128" i="13"/>
  <c r="G128" i="13"/>
  <c r="P127" i="13"/>
  <c r="G127" i="13"/>
  <c r="P126" i="13"/>
  <c r="G126" i="13"/>
  <c r="P125" i="13"/>
  <c r="G125" i="13"/>
  <c r="P124" i="13"/>
  <c r="G124" i="13"/>
  <c r="P123" i="13"/>
  <c r="G123" i="13"/>
  <c r="P122" i="13"/>
  <c r="G122" i="13"/>
  <c r="P121" i="13"/>
  <c r="G121" i="13"/>
  <c r="P120" i="13"/>
  <c r="G120" i="13"/>
  <c r="P119" i="13"/>
  <c r="G119" i="13"/>
  <c r="P118" i="13"/>
  <c r="G118" i="13"/>
  <c r="P117" i="13"/>
  <c r="G117" i="13"/>
  <c r="P116" i="13"/>
  <c r="G116" i="13"/>
  <c r="P115" i="13"/>
  <c r="G115" i="13"/>
  <c r="P114" i="13"/>
  <c r="G114" i="13"/>
  <c r="P113" i="13"/>
  <c r="G113" i="13"/>
  <c r="P112" i="13"/>
  <c r="G112" i="13"/>
  <c r="P111" i="13"/>
  <c r="G111" i="13"/>
  <c r="P110" i="13"/>
  <c r="G110" i="13"/>
  <c r="P109" i="13"/>
  <c r="G109" i="13"/>
  <c r="P108" i="13"/>
  <c r="G108" i="13"/>
  <c r="B108" i="13"/>
  <c r="P107" i="13"/>
  <c r="G107" i="13"/>
  <c r="P106" i="13"/>
  <c r="G106" i="13"/>
  <c r="P105" i="13"/>
  <c r="G105" i="13"/>
  <c r="P104" i="13"/>
  <c r="G104" i="13"/>
  <c r="P103" i="13"/>
  <c r="G103" i="13"/>
  <c r="P102" i="13"/>
  <c r="G102" i="13"/>
  <c r="P101" i="13"/>
  <c r="G101" i="13"/>
  <c r="P100" i="13"/>
  <c r="G100" i="13"/>
  <c r="P99" i="13"/>
  <c r="G99" i="13"/>
  <c r="P98" i="13"/>
  <c r="G98" i="13"/>
  <c r="P97" i="13"/>
  <c r="G97" i="13"/>
  <c r="P96" i="13"/>
  <c r="G96" i="13"/>
  <c r="P95" i="13"/>
  <c r="G95" i="13"/>
  <c r="P94" i="13"/>
  <c r="G94" i="13"/>
  <c r="P93" i="13"/>
  <c r="G93" i="13"/>
  <c r="P92" i="13"/>
  <c r="G92" i="13"/>
  <c r="P91" i="13"/>
  <c r="G91" i="13"/>
  <c r="P90" i="13"/>
  <c r="G90" i="13"/>
  <c r="P89" i="13"/>
  <c r="G89" i="13"/>
  <c r="P88" i="13"/>
  <c r="G88" i="13"/>
  <c r="P87" i="13"/>
  <c r="G87" i="13"/>
  <c r="P86" i="13"/>
  <c r="G86" i="13"/>
  <c r="P85" i="13"/>
  <c r="G85" i="13"/>
  <c r="P84" i="13"/>
  <c r="G84" i="13"/>
  <c r="P83" i="13"/>
  <c r="G83" i="13"/>
  <c r="P82" i="13"/>
  <c r="G82" i="13"/>
  <c r="P81" i="13"/>
  <c r="G81" i="13"/>
  <c r="P80" i="13"/>
  <c r="G80" i="13"/>
  <c r="P79" i="13"/>
  <c r="G79" i="13"/>
  <c r="P78" i="13"/>
  <c r="G78" i="13"/>
  <c r="P77" i="13"/>
  <c r="G77" i="13"/>
  <c r="P76" i="13"/>
  <c r="G76" i="13"/>
  <c r="P75" i="13"/>
  <c r="G75" i="13"/>
  <c r="P74" i="13"/>
  <c r="G74" i="13"/>
  <c r="P73" i="13"/>
  <c r="G73" i="13"/>
  <c r="P72" i="13"/>
  <c r="G72" i="13"/>
  <c r="P71" i="13"/>
  <c r="G71" i="13"/>
  <c r="P70" i="13"/>
  <c r="G70" i="13"/>
  <c r="P69" i="13"/>
  <c r="G69" i="13"/>
  <c r="P68" i="13"/>
  <c r="G68" i="13"/>
  <c r="P67" i="13"/>
  <c r="G67" i="13"/>
  <c r="P66" i="13"/>
  <c r="G66" i="13"/>
  <c r="P65" i="13"/>
  <c r="G65" i="13"/>
  <c r="P64" i="13"/>
  <c r="G64" i="13"/>
  <c r="P63" i="13"/>
  <c r="G63" i="13"/>
  <c r="P62" i="13"/>
  <c r="G62" i="13"/>
  <c r="P61" i="13"/>
  <c r="G61" i="13"/>
  <c r="P60" i="13"/>
  <c r="G60" i="13"/>
  <c r="P59" i="13"/>
  <c r="G59" i="13"/>
  <c r="P58" i="13"/>
  <c r="G58" i="13"/>
  <c r="P57" i="13"/>
  <c r="G57" i="13"/>
  <c r="P56" i="13"/>
  <c r="G56" i="13"/>
  <c r="P55" i="13"/>
  <c r="G55" i="13"/>
  <c r="P54" i="13"/>
  <c r="G54" i="13"/>
  <c r="P53" i="13"/>
  <c r="G53" i="13"/>
  <c r="P52" i="13"/>
  <c r="G52" i="13"/>
  <c r="P51" i="13"/>
  <c r="J51" i="13"/>
  <c r="G51" i="13"/>
  <c r="P50" i="13"/>
  <c r="G50" i="13"/>
  <c r="P49" i="13"/>
  <c r="G49" i="13"/>
  <c r="P48" i="13"/>
  <c r="G48" i="13"/>
  <c r="P47" i="13"/>
  <c r="G47" i="13"/>
  <c r="P46" i="13"/>
  <c r="G46" i="13"/>
  <c r="P45" i="13"/>
  <c r="G45" i="13"/>
  <c r="P44" i="13"/>
  <c r="G44" i="13"/>
  <c r="P43" i="13"/>
  <c r="G43" i="13"/>
  <c r="P42" i="13"/>
  <c r="G42" i="13"/>
  <c r="P41" i="13"/>
  <c r="G41" i="13"/>
  <c r="P40" i="13"/>
  <c r="G40" i="13"/>
  <c r="P39" i="13"/>
  <c r="G39" i="13"/>
  <c r="P38" i="13"/>
  <c r="G38" i="13"/>
  <c r="P37" i="13"/>
  <c r="G37" i="13"/>
  <c r="P36" i="13"/>
  <c r="G36" i="13"/>
  <c r="V35" i="13"/>
  <c r="V36" i="13" s="1"/>
  <c r="P35" i="13"/>
  <c r="G35" i="13"/>
  <c r="P34" i="13"/>
  <c r="G34" i="13"/>
  <c r="P33" i="13"/>
  <c r="G33" i="13"/>
  <c r="P32" i="13"/>
  <c r="G32" i="13"/>
  <c r="P31" i="13"/>
  <c r="G31" i="13"/>
  <c r="F30" i="13"/>
  <c r="G30" i="13" s="1"/>
  <c r="Q51" i="13" l="1"/>
  <c r="Q50" i="13" s="1"/>
  <c r="Q49" i="13" s="1"/>
  <c r="Q48" i="13" s="1"/>
  <c r="Q47" i="13" s="1"/>
  <c r="Q46" i="13" s="1"/>
  <c r="Q45" i="13" s="1"/>
  <c r="Q44" i="13" s="1"/>
  <c r="Q43" i="13" s="1"/>
  <c r="Q42" i="13" s="1"/>
  <c r="Q41" i="13" s="1"/>
  <c r="Q40" i="13" s="1"/>
  <c r="Q39" i="13" s="1"/>
  <c r="Q38" i="13" s="1"/>
  <c r="Q37" i="13" s="1"/>
  <c r="Q36" i="13" s="1"/>
  <c r="Q35" i="13" s="1"/>
  <c r="Q34" i="13" s="1"/>
  <c r="Q33" i="13" s="1"/>
  <c r="Q32" i="13" s="1"/>
  <c r="Q31" i="13" s="1"/>
  <c r="I51" i="13"/>
  <c r="I50" i="13" s="1"/>
  <c r="I49" i="13" s="1"/>
  <c r="I48" i="13" s="1"/>
  <c r="I47" i="13" s="1"/>
  <c r="I46" i="13" s="1"/>
  <c r="I45" i="13" s="1"/>
  <c r="I44" i="13" s="1"/>
  <c r="I43" i="13" s="1"/>
  <c r="I42" i="13" s="1"/>
  <c r="I41" i="13" s="1"/>
  <c r="I40" i="13" s="1"/>
  <c r="I39" i="13" s="1"/>
  <c r="I38" i="13" s="1"/>
  <c r="I37" i="13" s="1"/>
  <c r="I36" i="13" s="1"/>
  <c r="I35" i="13" s="1"/>
  <c r="I34" i="13" s="1"/>
  <c r="I33" i="13" s="1"/>
  <c r="I32" i="13" s="1"/>
  <c r="I31" i="13" s="1"/>
  <c r="J50" i="13"/>
  <c r="J49" i="13" s="1"/>
  <c r="J48" i="13" s="1"/>
  <c r="J47" i="13" s="1"/>
  <c r="J46" i="13" s="1"/>
  <c r="J45" i="13" s="1"/>
  <c r="J44" i="13" s="1"/>
  <c r="J43" i="13" s="1"/>
  <c r="J42" i="13" s="1"/>
  <c r="J41" i="13" s="1"/>
  <c r="J40" i="13" s="1"/>
  <c r="J39" i="13" s="1"/>
  <c r="J38" i="13" s="1"/>
  <c r="J37" i="13" s="1"/>
  <c r="J36" i="13" s="1"/>
  <c r="J35" i="13" s="1"/>
  <c r="J34" i="13" s="1"/>
  <c r="J33" i="13" s="1"/>
  <c r="J32" i="13" s="1"/>
  <c r="J31" i="13" s="1"/>
  <c r="K51" i="13"/>
  <c r="K50" i="13" s="1"/>
  <c r="K49" i="13" s="1"/>
  <c r="K48" i="13" s="1"/>
  <c r="K47" i="13" s="1"/>
  <c r="K46" i="13" s="1"/>
  <c r="K45" i="13" s="1"/>
  <c r="K44" i="13" s="1"/>
  <c r="K43" i="13" s="1"/>
  <c r="K42" i="13" s="1"/>
  <c r="K41" i="13" s="1"/>
  <c r="K40" i="13" s="1"/>
  <c r="K39" i="13" s="1"/>
  <c r="K38" i="13" s="1"/>
  <c r="K37" i="13" s="1"/>
  <c r="K36" i="13" s="1"/>
  <c r="K35" i="13" s="1"/>
  <c r="K34" i="13" s="1"/>
  <c r="K33" i="13" s="1"/>
  <c r="K32" i="13" s="1"/>
  <c r="K31" i="13" s="1"/>
  <c r="H51" i="13"/>
  <c r="L51" i="13"/>
  <c r="S51" i="13" l="1"/>
  <c r="R51" i="13"/>
  <c r="R50" i="13" s="1"/>
  <c r="R49" i="13" s="1"/>
  <c r="R48" i="13" s="1"/>
  <c r="R47" i="13" s="1"/>
  <c r="R46" i="13" s="1"/>
  <c r="R45" i="13" s="1"/>
  <c r="R44" i="13" s="1"/>
  <c r="R43" i="13" s="1"/>
  <c r="R42" i="13" s="1"/>
  <c r="R41" i="13" s="1"/>
  <c r="R40" i="13" s="1"/>
  <c r="R39" i="13" s="1"/>
  <c r="R38" i="13" s="1"/>
  <c r="R37" i="13" s="1"/>
  <c r="R36" i="13" s="1"/>
  <c r="R35" i="13" s="1"/>
  <c r="R34" i="13" s="1"/>
  <c r="R33" i="13" s="1"/>
  <c r="R32" i="13" s="1"/>
  <c r="R31" i="13" s="1"/>
  <c r="L50" i="13"/>
  <c r="L49" i="13" s="1"/>
  <c r="L48" i="13" s="1"/>
  <c r="L47" i="13" s="1"/>
  <c r="L46" i="13" s="1"/>
  <c r="L45" i="13" s="1"/>
  <c r="L44" i="13" s="1"/>
  <c r="L43" i="13" s="1"/>
  <c r="L42" i="13" s="1"/>
  <c r="L41" i="13" s="1"/>
  <c r="L40" i="13" s="1"/>
  <c r="L39" i="13" s="1"/>
  <c r="L38" i="13" s="1"/>
  <c r="L37" i="13" s="1"/>
  <c r="L36" i="13" s="1"/>
  <c r="L35" i="13" s="1"/>
  <c r="L34" i="13" s="1"/>
  <c r="L33" i="13" s="1"/>
  <c r="L32" i="13" s="1"/>
  <c r="L31" i="13" s="1"/>
  <c r="V37" i="13"/>
  <c r="H50" i="13"/>
  <c r="H49" i="13" s="1"/>
  <c r="H48" i="13" s="1"/>
  <c r="H47" i="13" s="1"/>
  <c r="H46" i="13" s="1"/>
  <c r="H45" i="13" s="1"/>
  <c r="H44" i="13" s="1"/>
  <c r="H43" i="13" s="1"/>
  <c r="H42" i="13" s="1"/>
  <c r="H41" i="13" s="1"/>
  <c r="H40" i="13" s="1"/>
  <c r="H39" i="13" s="1"/>
  <c r="H38" i="13" s="1"/>
  <c r="H37" i="13" s="1"/>
  <c r="H36" i="13" s="1"/>
  <c r="H35" i="13" s="1"/>
  <c r="H34" i="13" s="1"/>
  <c r="H33" i="13" s="1"/>
  <c r="H32" i="13" s="1"/>
  <c r="H31" i="13" s="1"/>
  <c r="V38" i="13"/>
  <c r="V52" i="13"/>
  <c r="S50" i="13"/>
  <c r="S49" i="13" s="1"/>
  <c r="S48" i="13" s="1"/>
  <c r="S47" i="13" s="1"/>
  <c r="S46" i="13" s="1"/>
  <c r="S45" i="13" s="1"/>
  <c r="S44" i="13" s="1"/>
  <c r="S43" i="13" s="1"/>
  <c r="S42" i="13" s="1"/>
  <c r="S41" i="13" s="1"/>
  <c r="S40" i="13" s="1"/>
  <c r="S39" i="13" s="1"/>
  <c r="S38" i="13" s="1"/>
  <c r="S37" i="13" s="1"/>
  <c r="S36" i="13" s="1"/>
  <c r="S35" i="13" s="1"/>
  <c r="S34" i="13" s="1"/>
  <c r="S33" i="13" s="1"/>
  <c r="S32" i="13" s="1"/>
  <c r="S3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Stepan</author>
  </authors>
  <commentList>
    <comment ref="A29" authorId="0" shapeId="0" xr:uid="{0103D1A7-0CF6-4D96-9000-7FB1E2B77CDD}">
      <text>
        <r>
          <rPr>
            <b/>
            <sz val="9"/>
            <color indexed="81"/>
            <rFont val="Tahoma"/>
            <charset val="1"/>
          </rPr>
          <t>Stepan:</t>
        </r>
        <r>
          <rPr>
            <sz val="9"/>
            <color indexed="81"/>
            <rFont val="Tahoma"/>
            <charset val="1"/>
          </rPr>
          <t xml:space="preserve">
Run number where #20 corresponds to the newest set of data, and #1 is the oldest set that is included in the plot</t>
        </r>
      </text>
    </comment>
    <comment ref="B29" authorId="0" shapeId="0" xr:uid="{92676719-A82B-4484-9137-0F47F2461452}">
      <text>
        <r>
          <rPr>
            <b/>
            <sz val="9"/>
            <color indexed="81"/>
            <rFont val="Tahoma"/>
            <charset val="1"/>
          </rPr>
          <t>Stepan:</t>
        </r>
        <r>
          <rPr>
            <sz val="9"/>
            <color indexed="81"/>
            <rFont val="Tahoma"/>
            <charset val="1"/>
          </rPr>
          <t xml:space="preserve">
Date of the experiment</t>
        </r>
      </text>
    </comment>
    <comment ref="C29" authorId="0" shapeId="0" xr:uid="{FB83658E-EE77-4FBA-99B7-9B4F272356E1}">
      <text>
        <r>
          <rPr>
            <b/>
            <sz val="9"/>
            <color indexed="81"/>
            <rFont val="Tahoma"/>
            <charset val="1"/>
          </rPr>
          <t>Stepan:</t>
        </r>
        <r>
          <rPr>
            <sz val="9"/>
            <color indexed="81"/>
            <rFont val="Tahoma"/>
            <charset val="1"/>
          </rPr>
          <t xml:space="preserve">
Batch ID or Any reference ID. For example project name</t>
        </r>
      </text>
    </comment>
    <comment ref="E29" authorId="0" shapeId="0" xr:uid="{967F06FA-4F96-4A1F-9B42-3BC53A8BDE5E}">
      <text>
        <r>
          <rPr>
            <b/>
            <sz val="9"/>
            <color indexed="81"/>
            <rFont val="Tahoma"/>
            <charset val="1"/>
          </rPr>
          <t>Stepan:</t>
        </r>
        <r>
          <rPr>
            <sz val="9"/>
            <color indexed="81"/>
            <rFont val="Tahoma"/>
            <charset val="1"/>
          </rPr>
          <t xml:space="preserve">
Relative recovery of the Laboratory Control Sample #1 (LCS1)</t>
        </r>
      </text>
    </comment>
    <comment ref="F29" authorId="0" shapeId="0" xr:uid="{FB81474D-FD16-47F6-95AA-19B697EB5C21}">
      <text>
        <r>
          <rPr>
            <b/>
            <sz val="9"/>
            <color indexed="81"/>
            <rFont val="Tahoma"/>
            <charset val="1"/>
          </rPr>
          <t>Stepan:</t>
        </r>
        <r>
          <rPr>
            <sz val="9"/>
            <color indexed="81"/>
            <rFont val="Tahoma"/>
            <charset val="1"/>
          </rPr>
          <t xml:space="preserve">
Relative recovery of the Laboratory Control Sample #2 (LCS2)</t>
        </r>
      </text>
    </comment>
    <comment ref="G29" authorId="0" shapeId="0" xr:uid="{861AD4D8-7BAC-41C8-B88A-B8BE0B1AA9EA}">
      <text>
        <r>
          <rPr>
            <b/>
            <sz val="9"/>
            <color indexed="81"/>
            <rFont val="Tahoma"/>
            <charset val="1"/>
          </rPr>
          <t>Stepan:</t>
        </r>
        <r>
          <rPr>
            <sz val="9"/>
            <color indexed="81"/>
            <rFont val="Tahoma"/>
            <charset val="1"/>
          </rPr>
          <t xml:space="preserve">
Average of 2 recoveries
=(LCS1+LCS2)/2</t>
        </r>
      </text>
    </comment>
    <comment ref="H51" authorId="0" shapeId="0" xr:uid="{E98E53E4-4DF0-4CFF-ABF6-B3988DE2994A}">
      <text>
        <r>
          <rPr>
            <b/>
            <sz val="9"/>
            <color indexed="81"/>
            <rFont val="Tahoma"/>
            <charset val="1"/>
          </rPr>
          <t>Stepan:</t>
        </r>
        <r>
          <rPr>
            <sz val="9"/>
            <color indexed="81"/>
            <rFont val="Tahoma"/>
            <charset val="1"/>
          </rPr>
          <t xml:space="preserve">
The LCL is calculated from historical data as LCL=Median-K(@99)*MU</t>
        </r>
      </text>
    </comment>
    <comment ref="I51" authorId="0" shapeId="0" xr:uid="{44CD0CF8-41FF-4DCF-BCF7-8ED604AF6252}">
      <text>
        <r>
          <rPr>
            <b/>
            <sz val="9"/>
            <color indexed="81"/>
            <rFont val="Tahoma"/>
            <charset val="1"/>
          </rPr>
          <t>Stepan:</t>
        </r>
        <r>
          <rPr>
            <sz val="9"/>
            <color indexed="81"/>
            <rFont val="Tahoma"/>
            <charset val="1"/>
          </rPr>
          <t xml:space="preserve">
The LWL is calculated from historical data as LWL=Median-K(@95)*MU</t>
        </r>
      </text>
    </comment>
    <comment ref="J51" authorId="0" shapeId="0" xr:uid="{8CD22FD7-A8CD-4D08-9108-C32313A0F47C}">
      <text>
        <r>
          <rPr>
            <b/>
            <sz val="9"/>
            <color indexed="81"/>
            <rFont val="Tahoma"/>
            <charset val="1"/>
          </rPr>
          <t>Stepan:</t>
        </r>
        <r>
          <rPr>
            <sz val="9"/>
            <color indexed="81"/>
            <rFont val="Tahoma"/>
            <charset val="1"/>
          </rPr>
          <t xml:space="preserve">
Median value of historical data</t>
        </r>
      </text>
    </comment>
    <comment ref="K51" authorId="0" shapeId="0" xr:uid="{11C19CFE-E6C9-4C39-9A2E-0D61F6F90CB1}">
      <text>
        <r>
          <rPr>
            <b/>
            <sz val="9"/>
            <color indexed="81"/>
            <rFont val="Tahoma"/>
            <charset val="1"/>
          </rPr>
          <t>Stepan:</t>
        </r>
        <r>
          <rPr>
            <sz val="9"/>
            <color indexed="81"/>
            <rFont val="Tahoma"/>
            <charset val="1"/>
          </rPr>
          <t xml:space="preserve">
The UWL is calculated from historical data as UWL=Median+K(@95)*MU</t>
        </r>
      </text>
    </comment>
    <comment ref="L51" authorId="0" shapeId="0" xr:uid="{D031576F-6CB6-4FD9-AE6C-060164001939}">
      <text>
        <r>
          <rPr>
            <b/>
            <sz val="9"/>
            <color indexed="81"/>
            <rFont val="Tahoma"/>
            <charset val="1"/>
          </rPr>
          <t>Stepan:</t>
        </r>
        <r>
          <rPr>
            <sz val="9"/>
            <color indexed="81"/>
            <rFont val="Tahoma"/>
            <charset val="1"/>
          </rPr>
          <t xml:space="preserve">
The UCL is calculated from historical data as UCL=Median+K(@99)*MU</t>
        </r>
      </text>
    </comment>
    <comment ref="Q51" authorId="0" shapeId="0" xr:uid="{619A354F-858F-4428-90B9-EA9792EA87AB}">
      <text>
        <r>
          <rPr>
            <b/>
            <sz val="9"/>
            <color indexed="81"/>
            <rFont val="Tahoma"/>
            <charset val="1"/>
          </rPr>
          <t>Stepan:</t>
        </r>
        <r>
          <rPr>
            <sz val="9"/>
            <color indexed="81"/>
            <rFont val="Tahoma"/>
            <charset val="1"/>
          </rPr>
          <t xml:space="preserve">
Median value that is based on historical data
</t>
        </r>
      </text>
    </comment>
    <comment ref="R51" authorId="0" shapeId="0" xr:uid="{698331FA-0CF5-4878-A5E5-3EE8068F0760}">
      <text>
        <r>
          <rPr>
            <b/>
            <sz val="9"/>
            <color indexed="81"/>
            <rFont val="Tahoma"/>
            <charset val="1"/>
          </rPr>
          <t>Stepan:</t>
        </r>
        <r>
          <rPr>
            <sz val="9"/>
            <color indexed="81"/>
            <rFont val="Tahoma"/>
            <charset val="1"/>
          </rPr>
          <t xml:space="preserve">
UWL is based on historical data and calculated as UWL=D4(@95)* Rmedian</t>
        </r>
      </text>
    </comment>
    <comment ref="S51" authorId="0" shapeId="0" xr:uid="{629BBA2F-FC2F-4022-ACC3-68C16912A2DB}">
      <text>
        <r>
          <rPr>
            <b/>
            <sz val="9"/>
            <color indexed="81"/>
            <rFont val="Tahoma"/>
            <charset val="1"/>
          </rPr>
          <t>Stepan:</t>
        </r>
        <r>
          <rPr>
            <sz val="9"/>
            <color indexed="81"/>
            <rFont val="Tahoma"/>
            <charset val="1"/>
          </rPr>
          <t xml:space="preserve">
UCL is based on historical data and calculated as UCL=D4(@99)* Rmedian</t>
        </r>
      </text>
    </comment>
  </commentList>
</comments>
</file>

<file path=xl/sharedStrings.xml><?xml version="1.0" encoding="utf-8"?>
<sst xmlns="http://schemas.openxmlformats.org/spreadsheetml/2006/main" count="205" uniqueCount="183">
  <si>
    <t>LWL</t>
  </si>
  <si>
    <t>Date</t>
  </si>
  <si>
    <t>Recovery</t>
  </si>
  <si>
    <t>LCL</t>
  </si>
  <si>
    <t>UWL</t>
  </si>
  <si>
    <t>UCL</t>
  </si>
  <si>
    <t>X Chart</t>
  </si>
  <si>
    <t>R-Chart</t>
  </si>
  <si>
    <t>2022-1000</t>
  </si>
  <si>
    <t>2022-999</t>
  </si>
  <si>
    <t>2022-998</t>
  </si>
  <si>
    <t>2022-997</t>
  </si>
  <si>
    <t>2022-996</t>
  </si>
  <si>
    <t>2022-995</t>
  </si>
  <si>
    <t>2022-994</t>
  </si>
  <si>
    <t>2022-993</t>
  </si>
  <si>
    <t>2022-992</t>
  </si>
  <si>
    <t>2022-991</t>
  </si>
  <si>
    <t>2022-990</t>
  </si>
  <si>
    <t>2022-989</t>
  </si>
  <si>
    <t>2022-988</t>
  </si>
  <si>
    <t>2022-987</t>
  </si>
  <si>
    <t>2022-986</t>
  </si>
  <si>
    <t>2022-985</t>
  </si>
  <si>
    <t>2022-984</t>
  </si>
  <si>
    <t>2022-983</t>
  </si>
  <si>
    <t>2022-982</t>
  </si>
  <si>
    <t>2022-981</t>
  </si>
  <si>
    <t>2022-980</t>
  </si>
  <si>
    <t>2022-979</t>
  </si>
  <si>
    <t>2022-978</t>
  </si>
  <si>
    <t>2022-977</t>
  </si>
  <si>
    <t>2022-976</t>
  </si>
  <si>
    <t>2022-975</t>
  </si>
  <si>
    <t>2022-974</t>
  </si>
  <si>
    <t>2022-973</t>
  </si>
  <si>
    <t>2022-972</t>
  </si>
  <si>
    <t>2022-971</t>
  </si>
  <si>
    <t>2022-970</t>
  </si>
  <si>
    <t>2022-969</t>
  </si>
  <si>
    <t>2022-968</t>
  </si>
  <si>
    <t>2022-967</t>
  </si>
  <si>
    <t>2022-966</t>
  </si>
  <si>
    <t>2022-965</t>
  </si>
  <si>
    <t>2022-964</t>
  </si>
  <si>
    <t>2022-963</t>
  </si>
  <si>
    <t>2022-962</t>
  </si>
  <si>
    <t>2022-961</t>
  </si>
  <si>
    <t>2022-960</t>
  </si>
  <si>
    <t>2022-959</t>
  </si>
  <si>
    <t>2022-958</t>
  </si>
  <si>
    <t>2022-957</t>
  </si>
  <si>
    <t>2022-956</t>
  </si>
  <si>
    <t>2022-955</t>
  </si>
  <si>
    <t>2022-954</t>
  </si>
  <si>
    <t>2022-953</t>
  </si>
  <si>
    <t>2022-952</t>
  </si>
  <si>
    <t>2022-951</t>
  </si>
  <si>
    <t>2022-950</t>
  </si>
  <si>
    <t>2022-949</t>
  </si>
  <si>
    <t>2022-948</t>
  </si>
  <si>
    <t>2022-947</t>
  </si>
  <si>
    <t>2022-946</t>
  </si>
  <si>
    <t>2022-945</t>
  </si>
  <si>
    <t>2022-944</t>
  </si>
  <si>
    <t>2022-943</t>
  </si>
  <si>
    <t>2022-942</t>
  </si>
  <si>
    <t>2022-941</t>
  </si>
  <si>
    <t>2022-940</t>
  </si>
  <si>
    <t>2022-939</t>
  </si>
  <si>
    <t>2022-938</t>
  </si>
  <si>
    <t>2022-937</t>
  </si>
  <si>
    <t>2022-936</t>
  </si>
  <si>
    <t>2022-935</t>
  </si>
  <si>
    <t>2022-934</t>
  </si>
  <si>
    <t>2022-933</t>
  </si>
  <si>
    <t>2022-932</t>
  </si>
  <si>
    <t>2022-931</t>
  </si>
  <si>
    <t>2022-930</t>
  </si>
  <si>
    <t>2022-929</t>
  </si>
  <si>
    <t>2022-928</t>
  </si>
  <si>
    <t>2022-927</t>
  </si>
  <si>
    <t>2022-926</t>
  </si>
  <si>
    <t>2022-925</t>
  </si>
  <si>
    <t>2022-924</t>
  </si>
  <si>
    <t>2022-923</t>
  </si>
  <si>
    <t>2022-922</t>
  </si>
  <si>
    <t>2022-921</t>
  </si>
  <si>
    <t>2022-920</t>
  </si>
  <si>
    <t>2022-919</t>
  </si>
  <si>
    <t>2022-918</t>
  </si>
  <si>
    <t>2022-917</t>
  </si>
  <si>
    <t>2022-916</t>
  </si>
  <si>
    <t>2022-915</t>
  </si>
  <si>
    <t>2022-914</t>
  </si>
  <si>
    <t>2022-913</t>
  </si>
  <si>
    <t>2022-912</t>
  </si>
  <si>
    <t>2022-911</t>
  </si>
  <si>
    <t>2022-910</t>
  </si>
  <si>
    <t>2022-909</t>
  </si>
  <si>
    <t>2022-908</t>
  </si>
  <si>
    <t>2022-907</t>
  </si>
  <si>
    <t>2022-906</t>
  </si>
  <si>
    <t>2022-905</t>
  </si>
  <si>
    <t>2022-904</t>
  </si>
  <si>
    <t>2022-903</t>
  </si>
  <si>
    <t>2022-902</t>
  </si>
  <si>
    <t>2022-901</t>
  </si>
  <si>
    <t>2022-900</t>
  </si>
  <si>
    <t>2022-899</t>
  </si>
  <si>
    <t>2022-898</t>
  </si>
  <si>
    <t>2022-897</t>
  </si>
  <si>
    <t>2022-896</t>
  </si>
  <si>
    <t>2022-895</t>
  </si>
  <si>
    <t>2022-894</t>
  </si>
  <si>
    <t>2022-893</t>
  </si>
  <si>
    <t>2022-892</t>
  </si>
  <si>
    <t>2022-891</t>
  </si>
  <si>
    <t>2022-890</t>
  </si>
  <si>
    <t>2022-889</t>
  </si>
  <si>
    <t>2022-888</t>
  </si>
  <si>
    <t>2022-887</t>
  </si>
  <si>
    <t>2022-886</t>
  </si>
  <si>
    <t>2022-885</t>
  </si>
  <si>
    <t>2022-884</t>
  </si>
  <si>
    <t>2022-883</t>
  </si>
  <si>
    <t>2022-882</t>
  </si>
  <si>
    <t>2022-881</t>
  </si>
  <si>
    <t>2022-880</t>
  </si>
  <si>
    <t>2022-879</t>
  </si>
  <si>
    <t>2022-878</t>
  </si>
  <si>
    <t>2022-877</t>
  </si>
  <si>
    <t>2022-876</t>
  </si>
  <si>
    <t>2022-875</t>
  </si>
  <si>
    <t>2022-874</t>
  </si>
  <si>
    <t>2022-873</t>
  </si>
  <si>
    <t>2022-872</t>
  </si>
  <si>
    <t>2022-871</t>
  </si>
  <si>
    <t>2022-870</t>
  </si>
  <si>
    <t>2022-869</t>
  </si>
  <si>
    <t>2022-868</t>
  </si>
  <si>
    <t>2022-867</t>
  </si>
  <si>
    <t>LCS1</t>
  </si>
  <si>
    <t>LCS2</t>
  </si>
  <si>
    <t>Average</t>
  </si>
  <si>
    <t>Batch</t>
  </si>
  <si>
    <t>Historical limits</t>
  </si>
  <si>
    <t>Abs</t>
  </si>
  <si>
    <t>Run</t>
  </si>
  <si>
    <t>Accuracy</t>
  </si>
  <si>
    <t>Precision</t>
  </si>
  <si>
    <t>MU</t>
  </si>
  <si>
    <t>K value @ 95%</t>
  </si>
  <si>
    <t>K value @ 99%</t>
  </si>
  <si>
    <t>Extended MU @ 95%</t>
  </si>
  <si>
    <t>-</t>
  </si>
  <si>
    <t>LCS Range</t>
  </si>
  <si>
    <t>Range</t>
  </si>
  <si>
    <t>d2</t>
  </si>
  <si>
    <t>D4 @ 99%</t>
  </si>
  <si>
    <t>D4 @ 95%</t>
  </si>
  <si>
    <t>d3</t>
  </si>
  <si>
    <t>Student's coefficient for 95% confidence</t>
  </si>
  <si>
    <t>Student's coefficient for 99% confidence</t>
  </si>
  <si>
    <t>- Constants that are used to calculate D4</t>
  </si>
  <si>
    <t>=1+2*(d3/d2)</t>
  </si>
  <si>
    <t>=1+3*(d3/d2)</t>
  </si>
  <si>
    <t>=UCL</t>
  </si>
  <si>
    <t>=LCL</t>
  </si>
  <si>
    <t xml:space="preserve">Constant that is used to calculate UCL as UCL=D4(@99%)*Rmedian </t>
  </si>
  <si>
    <t xml:space="preserve">Constant that is used to calculate UWL as UWL=D4(@95%)*Rmedian </t>
  </si>
  <si>
    <t>Examples of QC Charts that are build on the model and in assumption of the Gaussian (Normal) distribution of data</t>
  </si>
  <si>
    <t>X-Chart</t>
  </si>
  <si>
    <t>Measurement Uncertainty calculated from historical data</t>
  </si>
  <si>
    <t>Measurement Uncertainty (Error) calculated at 95% confidence interval</t>
  </si>
  <si>
    <t>-not regulated for chemical; analysis</t>
  </si>
  <si>
    <t>Acceptance Criteria MAX</t>
  </si>
  <si>
    <t>Acceptance Criteria MIN</t>
  </si>
  <si>
    <t xml:space="preserve">The charts below are so called "moving QC charts", since the current performance is analyzed against the most recent historical data. In this case the last 20 sets of LCS points are plotted against the historical warning and critical limits </t>
  </si>
  <si>
    <t>Student's coefficient for 95% confidence. For Practical application, it is often rouded to 2.0</t>
  </si>
  <si>
    <t>Student's coefficient for 99% confidence. For practical application, it is often rounded up to 3.0</t>
  </si>
  <si>
    <t>Important constants, and results</t>
  </si>
  <si>
    <t>Mean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</si>
</sst>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09]d\-mmm\-yy;@"/>
    <numFmt numFmtId="165" formatCode="[$-409]d\-mmm\-yy;@"/>
    <numFmt numFmtId="166" formatCode="[$-1009]d/mmm/yy;@"/>
    <numFmt numFmtId="167" formatCode="0.000"/>
  </numFmts>
  <fonts count="9" x14ac:knownFonts="1">
    <font>
      <sz val="10"/>
      <name val="Arial"/>
    </font>
    <font>
      <sz val="10"/>
      <name val="Arial"/>
      <family val="2"/>
    </font>
    <font>
      <sz val="11"/>
      <name val="Calibri"/>
      <family val="2"/>
      <scheme val="minor"/>
    </font>
    <font>
      <sz val="10"/>
      <name val="Arial"/>
    </font>
    <font>
      <sz val="8"/>
      <name val="Arial"/>
    </font>
    <font>
      <b/>
      <sz val="10"/>
      <name val="Arial"/>
      <family val="2"/>
    </font>
    <font>
      <sz val="9"/>
      <color indexed="81"/>
      <name val="Tahoma"/>
      <charset val="1"/>
    </font>
    <font>
      <b/>
      <sz val="9"/>
      <color indexed="81"/>
      <name val="Tahoma"/>
      <charset val="1"/>
    </font>
    <font>
      <u/>
      <sz val="1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3" fillId="0" borderId="0" applyFont="0" applyFill="0" applyBorder="0" applyAlignment="0" applyProtection="0"/>
  </cellStyleXfs>
  <cellXfs count="93">
    <xf numFmtId="0" fontId="0" fillId="0" borderId="0" xfId="0"/>
    <xf numFmtId="0" fontId="1" fillId="0" borderId="0" xfId="0" applyFont="1" applyAlignment="1">
      <alignment horizontal="center"/>
    </xf>
    <xf numFmtId="0" fontId="1" fillId="0" borderId="0" xfId="0" applyFont="1"/>
    <xf numFmtId="0" fontId="2" fillId="0" borderId="0" xfId="0" applyFont="1"/>
    <xf numFmtId="0" fontId="2" fillId="0" borderId="0" xfId="0" applyFont="1" applyAlignment="1">
      <alignment horizontal="center"/>
    </xf>
    <xf numFmtId="2" fontId="2" fillId="0" borderId="0" xfId="0" applyNumberFormat="1" applyFont="1"/>
    <xf numFmtId="2" fontId="2" fillId="0" borderId="0" xfId="0" applyNumberFormat="1" applyFont="1" applyAlignment="1">
      <alignment horizontal="center"/>
    </xf>
    <xf numFmtId="2" fontId="2" fillId="2" borderId="0" xfId="0" applyNumberFormat="1" applyFont="1" applyFill="1" applyAlignment="1">
      <alignment horizontal="center"/>
    </xf>
    <xf numFmtId="0" fontId="2" fillId="0" borderId="0" xfId="0" applyFont="1" applyFill="1"/>
    <xf numFmtId="15" fontId="2" fillId="0" borderId="0" xfId="0" applyNumberFormat="1" applyFont="1" applyFill="1"/>
    <xf numFmtId="0" fontId="2" fillId="0" borderId="0" xfId="0" applyFont="1" applyFill="1" applyAlignment="1">
      <alignment horizontal="center"/>
    </xf>
    <xf numFmtId="2" fontId="2" fillId="0" borderId="0" xfId="0" applyNumberFormat="1" applyFont="1" applyFill="1" applyAlignment="1">
      <alignment horizontal="center"/>
    </xf>
    <xf numFmtId="1" fontId="2" fillId="0" borderId="0" xfId="0" applyNumberFormat="1" applyFont="1" applyFill="1" applyAlignment="1">
      <alignment horizontal="center"/>
    </xf>
    <xf numFmtId="166" fontId="2" fillId="0" borderId="0" xfId="0" applyNumberFormat="1" applyFont="1" applyFill="1"/>
    <xf numFmtId="164" fontId="2" fillId="0" borderId="0" xfId="0" applyNumberFormat="1" applyFont="1" applyFill="1"/>
    <xf numFmtId="165" fontId="2" fillId="0" borderId="0" xfId="0" applyNumberFormat="1" applyFont="1" applyFill="1"/>
    <xf numFmtId="0" fontId="2" fillId="0" borderId="0" xfId="0" applyFont="1" applyAlignment="1">
      <alignment horizontal="right"/>
    </xf>
    <xf numFmtId="0" fontId="2" fillId="2" borderId="0" xfId="0" applyFont="1" applyFill="1"/>
    <xf numFmtId="165" fontId="2" fillId="2" borderId="0" xfId="0" applyNumberFormat="1" applyFont="1" applyFill="1"/>
    <xf numFmtId="0" fontId="2" fillId="2" borderId="0" xfId="0" applyFont="1" applyFill="1" applyAlignment="1">
      <alignment horizontal="center"/>
    </xf>
    <xf numFmtId="0" fontId="2" fillId="0" borderId="1" xfId="0" applyFont="1" applyBorder="1"/>
    <xf numFmtId="0" fontId="2" fillId="0" borderId="2" xfId="0" applyFont="1" applyBorder="1"/>
    <xf numFmtId="0" fontId="2" fillId="0" borderId="2" xfId="0" applyFont="1" applyBorder="1" applyAlignment="1">
      <alignment horizontal="center"/>
    </xf>
    <xf numFmtId="0" fontId="2" fillId="0" borderId="4" xfId="0" applyFont="1" applyBorder="1"/>
    <xf numFmtId="0" fontId="2" fillId="0" borderId="5" xfId="0" applyFont="1" applyBorder="1"/>
    <xf numFmtId="0" fontId="2" fillId="0" borderId="5"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1" fontId="2" fillId="0" borderId="7" xfId="0" applyNumberFormat="1" applyFont="1" applyBorder="1"/>
    <xf numFmtId="166" fontId="2" fillId="0" borderId="0" xfId="0" applyNumberFormat="1" applyFont="1" applyFill="1" applyBorder="1"/>
    <xf numFmtId="0" fontId="2" fillId="0" borderId="8" xfId="0" applyFont="1" applyFill="1" applyBorder="1" applyAlignment="1">
      <alignment horizontal="center"/>
    </xf>
    <xf numFmtId="15" fontId="2" fillId="0" borderId="0" xfId="0" applyNumberFormat="1" applyFont="1" applyFill="1" applyBorder="1"/>
    <xf numFmtId="164" fontId="2" fillId="0" borderId="0" xfId="0" applyNumberFormat="1" applyFont="1" applyFill="1" applyBorder="1"/>
    <xf numFmtId="165" fontId="2" fillId="0" borderId="0" xfId="0" applyNumberFormat="1" applyFont="1" applyFill="1" applyBorder="1"/>
    <xf numFmtId="1" fontId="2" fillId="0" borderId="4" xfId="0" applyNumberFormat="1" applyFont="1" applyBorder="1"/>
    <xf numFmtId="165" fontId="2" fillId="0" borderId="5" xfId="0" applyNumberFormat="1" applyFont="1" applyFill="1" applyBorder="1"/>
    <xf numFmtId="0" fontId="2" fillId="0" borderId="6" xfId="0" applyFont="1" applyFill="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2" fontId="2" fillId="0" borderId="7" xfId="0" applyNumberFormat="1" applyFont="1" applyFill="1" applyBorder="1" applyAlignment="1">
      <alignment horizontal="center"/>
    </xf>
    <xf numFmtId="2" fontId="2" fillId="0" borderId="0" xfId="0" applyNumberFormat="1" applyFont="1" applyFill="1" applyBorder="1" applyAlignment="1">
      <alignment horizontal="center"/>
    </xf>
    <xf numFmtId="2" fontId="2" fillId="0" borderId="8" xfId="0" applyNumberFormat="1" applyFont="1" applyBorder="1" applyAlignment="1">
      <alignment horizontal="center"/>
    </xf>
    <xf numFmtId="0" fontId="2" fillId="0" borderId="7" xfId="0" applyFont="1" applyFill="1" applyBorder="1" applyAlignment="1">
      <alignment horizontal="center"/>
    </xf>
    <xf numFmtId="0" fontId="2" fillId="0" borderId="0" xfId="0" applyFont="1" applyFill="1" applyBorder="1" applyAlignment="1">
      <alignment horizontal="center"/>
    </xf>
    <xf numFmtId="2" fontId="2" fillId="0" borderId="4" xfId="0" applyNumberFormat="1" applyFont="1" applyFill="1" applyBorder="1" applyAlignment="1">
      <alignment horizontal="center"/>
    </xf>
    <xf numFmtId="2" fontId="2" fillId="0" borderId="5" xfId="0" applyNumberFormat="1" applyFont="1" applyFill="1" applyBorder="1" applyAlignment="1">
      <alignment horizontal="center"/>
    </xf>
    <xf numFmtId="2" fontId="2" fillId="0" borderId="6" xfId="0" applyNumberFormat="1" applyFont="1" applyBorder="1" applyAlignment="1">
      <alignment horizontal="center"/>
    </xf>
    <xf numFmtId="0" fontId="1" fillId="3" borderId="0" xfId="0" applyFont="1" applyFill="1"/>
    <xf numFmtId="0" fontId="1" fillId="4" borderId="0" xfId="0" applyFont="1" applyFill="1"/>
    <xf numFmtId="0" fontId="2" fillId="3" borderId="0" xfId="0" applyFont="1" applyFill="1" applyAlignment="1">
      <alignment horizontal="right"/>
    </xf>
    <xf numFmtId="2" fontId="2" fillId="3" borderId="0" xfId="0" applyNumberFormat="1" applyFont="1" applyFill="1" applyAlignment="1">
      <alignment horizontal="right"/>
    </xf>
    <xf numFmtId="0" fontId="1" fillId="4" borderId="0" xfId="0" applyFont="1" applyFill="1" applyAlignment="1">
      <alignment horizontal="right"/>
    </xf>
    <xf numFmtId="0" fontId="5" fillId="3" borderId="0" xfId="0" applyFont="1" applyFill="1"/>
    <xf numFmtId="0" fontId="5" fillId="4" borderId="0" xfId="0" applyFont="1" applyFill="1"/>
    <xf numFmtId="0" fontId="2" fillId="4" borderId="0" xfId="0" applyFont="1" applyFill="1" applyAlignment="1">
      <alignment horizontal="right"/>
    </xf>
    <xf numFmtId="164" fontId="2" fillId="2" borderId="0" xfId="0" applyNumberFormat="1" applyFont="1" applyFill="1"/>
    <xf numFmtId="2" fontId="2" fillId="0" borderId="0" xfId="0" applyNumberFormat="1" applyFont="1" applyFill="1"/>
    <xf numFmtId="167" fontId="2" fillId="3" borderId="0" xfId="0" applyNumberFormat="1" applyFont="1" applyFill="1" applyAlignment="1">
      <alignment horizontal="right"/>
    </xf>
    <xf numFmtId="167" fontId="2" fillId="3" borderId="0" xfId="1" applyNumberFormat="1" applyFont="1" applyFill="1" applyAlignment="1">
      <alignment horizontal="right"/>
    </xf>
    <xf numFmtId="49" fontId="2" fillId="0" borderId="0" xfId="0" applyNumberFormat="1" applyFont="1"/>
    <xf numFmtId="49" fontId="2" fillId="0" borderId="0" xfId="0" applyNumberFormat="1" applyFont="1" applyFill="1"/>
    <xf numFmtId="49" fontId="1" fillId="0" borderId="0" xfId="0" applyNumberFormat="1" applyFont="1"/>
    <xf numFmtId="2" fontId="2" fillId="4" borderId="0" xfId="0" applyNumberFormat="1" applyFont="1" applyFill="1" applyAlignment="1">
      <alignment horizontal="right"/>
    </xf>
    <xf numFmtId="0" fontId="8" fillId="0" borderId="0" xfId="0" applyFont="1"/>
    <xf numFmtId="0" fontId="5" fillId="5" borderId="0" xfId="0" applyFont="1" applyFill="1"/>
    <xf numFmtId="0" fontId="2" fillId="5" borderId="0" xfId="0" applyFont="1" applyFill="1"/>
    <xf numFmtId="0" fontId="2" fillId="5" borderId="0" xfId="0" applyFont="1" applyFill="1" applyAlignment="1">
      <alignment horizontal="center"/>
    </xf>
    <xf numFmtId="0" fontId="2" fillId="5" borderId="1" xfId="0" applyFont="1" applyFill="1" applyBorder="1" applyAlignment="1">
      <alignment horizontal="center"/>
    </xf>
    <xf numFmtId="0" fontId="2" fillId="5" borderId="2" xfId="0" applyFont="1" applyFill="1" applyBorder="1" applyAlignment="1">
      <alignment horizontal="left"/>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5" borderId="5" xfId="0" applyFont="1" applyFill="1" applyBorder="1" applyAlignment="1">
      <alignment horizontal="center"/>
    </xf>
    <xf numFmtId="0" fontId="2" fillId="5" borderId="6" xfId="0" applyFont="1" applyFill="1" applyBorder="1" applyAlignment="1">
      <alignment horizontal="center"/>
    </xf>
    <xf numFmtId="2" fontId="2" fillId="5" borderId="7" xfId="0" applyNumberFormat="1" applyFont="1" applyFill="1" applyBorder="1" applyAlignment="1">
      <alignment horizontal="center"/>
    </xf>
    <xf numFmtId="2" fontId="2" fillId="5" borderId="0" xfId="0" applyNumberFormat="1" applyFont="1" applyFill="1" applyBorder="1" applyAlignment="1">
      <alignment horizontal="center"/>
    </xf>
    <xf numFmtId="2" fontId="2" fillId="5" borderId="8" xfId="0" applyNumberFormat="1" applyFont="1" applyFill="1" applyBorder="1" applyAlignment="1">
      <alignment horizontal="center"/>
    </xf>
    <xf numFmtId="2" fontId="2" fillId="5" borderId="4" xfId="0" applyNumberFormat="1" applyFont="1" applyFill="1" applyBorder="1" applyAlignment="1">
      <alignment horizontal="center"/>
    </xf>
    <xf numFmtId="2" fontId="2" fillId="5" borderId="5" xfId="0" applyNumberFormat="1" applyFont="1" applyFill="1" applyBorder="1" applyAlignment="1">
      <alignment horizontal="center"/>
    </xf>
    <xf numFmtId="2" fontId="2" fillId="5" borderId="6" xfId="0" applyNumberFormat="1" applyFont="1" applyFill="1" applyBorder="1" applyAlignment="1">
      <alignment horizontal="center"/>
    </xf>
    <xf numFmtId="0" fontId="2" fillId="4" borderId="1" xfId="0" applyFont="1" applyFill="1" applyBorder="1"/>
    <xf numFmtId="0" fontId="2" fillId="4" borderId="2" xfId="0" applyFont="1" applyFill="1" applyBorder="1" applyAlignment="1">
      <alignment horizontal="left"/>
    </xf>
    <xf numFmtId="0" fontId="2" fillId="4" borderId="3" xfId="0" applyFont="1" applyFill="1" applyBorder="1"/>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2" fontId="2" fillId="4" borderId="7" xfId="0" applyNumberFormat="1" applyFont="1" applyFill="1" applyBorder="1" applyAlignment="1">
      <alignment horizontal="center"/>
    </xf>
    <xf numFmtId="2" fontId="2" fillId="4" borderId="0" xfId="0" applyNumberFormat="1" applyFont="1" applyFill="1" applyBorder="1" applyAlignment="1">
      <alignment horizontal="center"/>
    </xf>
    <xf numFmtId="2" fontId="2" fillId="4" borderId="8" xfId="0" applyNumberFormat="1" applyFont="1" applyFill="1" applyBorder="1" applyAlignment="1">
      <alignment horizontal="center"/>
    </xf>
    <xf numFmtId="2" fontId="2" fillId="4" borderId="4" xfId="0" applyNumberFormat="1" applyFont="1" applyFill="1" applyBorder="1" applyAlignment="1">
      <alignment horizontal="center"/>
    </xf>
    <xf numFmtId="2" fontId="2" fillId="4" borderId="5" xfId="0" applyNumberFormat="1" applyFont="1" applyFill="1" applyBorder="1" applyAlignment="1">
      <alignment horizontal="center"/>
    </xf>
    <xf numFmtId="2" fontId="2" fillId="4" borderId="6" xfId="0" applyNumberFormat="1" applyFont="1" applyFill="1" applyBorder="1" applyAlignment="1">
      <alignment horizontal="center"/>
    </xf>
    <xf numFmtId="167" fontId="2" fillId="4" borderId="0" xfId="0" applyNumberFormat="1" applyFont="1" applyFill="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975" b="1" i="0" u="none" strike="noStrike" kern="1200" baseline="0">
                <a:solidFill>
                  <a:srgbClr val="000000"/>
                </a:solidFill>
                <a:latin typeface="Arial"/>
                <a:ea typeface="Arial"/>
                <a:cs typeface="Arial"/>
              </a:defRPr>
            </a:pPr>
            <a:r>
              <a:rPr lang="es-CO"/>
              <a:t>X-Chart </a:t>
            </a:r>
          </a:p>
        </c:rich>
      </c:tx>
      <c:layout>
        <c:manualLayout>
          <c:xMode val="edge"/>
          <c:yMode val="edge"/>
          <c:x val="0.36936992062739149"/>
          <c:y val="3.0588235294117649E-2"/>
        </c:manualLayout>
      </c:layout>
      <c:overlay val="0"/>
      <c:spPr>
        <a:noFill/>
        <a:ln w="25400">
          <a:noFill/>
        </a:ln>
        <a:effectLst/>
      </c:spPr>
      <c:txPr>
        <a:bodyPr rot="0" spcFirstLastPara="1" vertOverflow="ellipsis" vert="horz" wrap="square" anchor="ctr" anchorCtr="1"/>
        <a:lstStyle/>
        <a:p>
          <a:pPr>
            <a:defRPr sz="975"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9.9150395674224928E-2"/>
          <c:y val="9.6470588235294114E-2"/>
          <c:w val="0.69064045941625718"/>
          <c:h val="0.8023529411764706"/>
        </c:manualLayout>
      </c:layout>
      <c:scatterChart>
        <c:scatterStyle val="lineMarker"/>
        <c:varyColors val="0"/>
        <c:ser>
          <c:idx val="1"/>
          <c:order val="2"/>
          <c:tx>
            <c:strRef>
              <c:f>'Toluene R classic'!$I$30</c:f>
              <c:strCache>
                <c:ptCount val="1"/>
                <c:pt idx="0">
                  <c:v>LWL</c:v>
                </c:pt>
              </c:strCache>
            </c:strRef>
          </c:tx>
          <c:spPr>
            <a:ln w="28575" cap="rnd" cmpd="sng" algn="ctr">
              <a:solidFill>
                <a:srgbClr val="0070C0"/>
              </a:solidFill>
              <a:prstDash val="solid"/>
              <a:round/>
            </a:ln>
            <a:effectLst/>
          </c:spPr>
          <c:marker>
            <c:symbol val="none"/>
          </c:marker>
          <c:xVal>
            <c:numRef>
              <c:f>'Toluene R classic'!$A$31:$A$50</c:f>
              <c:numCache>
                <c:formatCode>0</c:formatCode>
                <c:ptCount val="20"/>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numCache>
            </c:numRef>
          </c:xVal>
          <c:yVal>
            <c:numRef>
              <c:f>'Toluene R classic'!$I$31:$I$50</c:f>
              <c:numCache>
                <c:formatCode>0.00</c:formatCode>
                <c:ptCount val="20"/>
                <c:pt idx="0">
                  <c:v>0.96503198278736646</c:v>
                </c:pt>
                <c:pt idx="1">
                  <c:v>0.96503198278736646</c:v>
                </c:pt>
                <c:pt idx="2">
                  <c:v>0.96503198278736646</c:v>
                </c:pt>
                <c:pt idx="3">
                  <c:v>0.96503198278736646</c:v>
                </c:pt>
                <c:pt idx="4">
                  <c:v>0.96503198278736646</c:v>
                </c:pt>
                <c:pt idx="5">
                  <c:v>0.96503198278736646</c:v>
                </c:pt>
                <c:pt idx="6">
                  <c:v>0.96503198278736646</c:v>
                </c:pt>
                <c:pt idx="7">
                  <c:v>0.96503198278736646</c:v>
                </c:pt>
                <c:pt idx="8">
                  <c:v>0.96503198278736646</c:v>
                </c:pt>
                <c:pt idx="9">
                  <c:v>0.96503198278736646</c:v>
                </c:pt>
                <c:pt idx="10">
                  <c:v>0.96503198278736646</c:v>
                </c:pt>
                <c:pt idx="11">
                  <c:v>0.96503198278736646</c:v>
                </c:pt>
                <c:pt idx="12">
                  <c:v>0.96503198278736646</c:v>
                </c:pt>
                <c:pt idx="13">
                  <c:v>0.96503198278736646</c:v>
                </c:pt>
                <c:pt idx="14">
                  <c:v>0.96503198278736646</c:v>
                </c:pt>
                <c:pt idx="15">
                  <c:v>0.96503198278736646</c:v>
                </c:pt>
                <c:pt idx="16">
                  <c:v>0.96503198278736646</c:v>
                </c:pt>
                <c:pt idx="17">
                  <c:v>0.96503198278736646</c:v>
                </c:pt>
                <c:pt idx="18">
                  <c:v>0.96503198278736646</c:v>
                </c:pt>
                <c:pt idx="19">
                  <c:v>0.96503198278736646</c:v>
                </c:pt>
              </c:numCache>
            </c:numRef>
          </c:yVal>
          <c:smooth val="0"/>
          <c:extLst>
            <c:ext xmlns:c16="http://schemas.microsoft.com/office/drawing/2014/chart" uri="{C3380CC4-5D6E-409C-BE32-E72D297353CC}">
              <c16:uniqueId val="{00000000-DCBB-4E91-BEE3-0E86CDE8ECCA}"/>
            </c:ext>
          </c:extLst>
        </c:ser>
        <c:ser>
          <c:idx val="2"/>
          <c:order val="3"/>
          <c:tx>
            <c:strRef>
              <c:f>'Toluene R classic'!$H$30</c:f>
              <c:strCache>
                <c:ptCount val="1"/>
                <c:pt idx="0">
                  <c:v>LCL</c:v>
                </c:pt>
              </c:strCache>
            </c:strRef>
          </c:tx>
          <c:spPr>
            <a:ln w="28575" cap="rnd" cmpd="sng" algn="ctr">
              <a:solidFill>
                <a:srgbClr val="FF0000"/>
              </a:solidFill>
              <a:prstDash val="solid"/>
              <a:round/>
            </a:ln>
            <a:effectLst/>
          </c:spPr>
          <c:marker>
            <c:symbol val="none"/>
          </c:marker>
          <c:xVal>
            <c:numRef>
              <c:f>'Toluene R classic'!$A$31:$A$50</c:f>
              <c:numCache>
                <c:formatCode>0</c:formatCode>
                <c:ptCount val="20"/>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numCache>
            </c:numRef>
          </c:xVal>
          <c:yVal>
            <c:numRef>
              <c:f>'Toluene R classic'!$H$31:$H$50</c:f>
              <c:numCache>
                <c:formatCode>0.00</c:formatCode>
                <c:ptCount val="20"/>
                <c:pt idx="0">
                  <c:v>0.92389343495482823</c:v>
                </c:pt>
                <c:pt idx="1">
                  <c:v>0.92389343495482823</c:v>
                </c:pt>
                <c:pt idx="2">
                  <c:v>0.92389343495482823</c:v>
                </c:pt>
                <c:pt idx="3">
                  <c:v>0.92389343495482823</c:v>
                </c:pt>
                <c:pt idx="4">
                  <c:v>0.92389343495482823</c:v>
                </c:pt>
                <c:pt idx="5">
                  <c:v>0.92389343495482823</c:v>
                </c:pt>
                <c:pt idx="6">
                  <c:v>0.92389343495482823</c:v>
                </c:pt>
                <c:pt idx="7">
                  <c:v>0.92389343495482823</c:v>
                </c:pt>
                <c:pt idx="8">
                  <c:v>0.92389343495482823</c:v>
                </c:pt>
                <c:pt idx="9">
                  <c:v>0.92389343495482823</c:v>
                </c:pt>
                <c:pt idx="10">
                  <c:v>0.92389343495482823</c:v>
                </c:pt>
                <c:pt idx="11">
                  <c:v>0.92389343495482823</c:v>
                </c:pt>
                <c:pt idx="12">
                  <c:v>0.92389343495482823</c:v>
                </c:pt>
                <c:pt idx="13">
                  <c:v>0.92389343495482823</c:v>
                </c:pt>
                <c:pt idx="14">
                  <c:v>0.92389343495482823</c:v>
                </c:pt>
                <c:pt idx="15">
                  <c:v>0.92389343495482823</c:v>
                </c:pt>
                <c:pt idx="16">
                  <c:v>0.92389343495482823</c:v>
                </c:pt>
                <c:pt idx="17">
                  <c:v>0.92389343495482823</c:v>
                </c:pt>
                <c:pt idx="18">
                  <c:v>0.92389343495482823</c:v>
                </c:pt>
                <c:pt idx="19">
                  <c:v>0.92389343495482823</c:v>
                </c:pt>
              </c:numCache>
            </c:numRef>
          </c:yVal>
          <c:smooth val="0"/>
          <c:extLst>
            <c:ext xmlns:c16="http://schemas.microsoft.com/office/drawing/2014/chart" uri="{C3380CC4-5D6E-409C-BE32-E72D297353CC}">
              <c16:uniqueId val="{00000001-DCBB-4E91-BEE3-0E86CDE8ECCA}"/>
            </c:ext>
          </c:extLst>
        </c:ser>
        <c:ser>
          <c:idx val="3"/>
          <c:order val="4"/>
          <c:tx>
            <c:strRef>
              <c:f>'Toluene R classic'!$K$30</c:f>
              <c:strCache>
                <c:ptCount val="1"/>
                <c:pt idx="0">
                  <c:v>UWL</c:v>
                </c:pt>
              </c:strCache>
            </c:strRef>
          </c:tx>
          <c:spPr>
            <a:ln w="28575" cap="rnd" cmpd="sng" algn="ctr">
              <a:solidFill>
                <a:srgbClr val="0070C0"/>
              </a:solidFill>
              <a:prstDash val="solid"/>
              <a:round/>
            </a:ln>
            <a:effectLst/>
          </c:spPr>
          <c:marker>
            <c:symbol val="none"/>
          </c:marker>
          <c:xVal>
            <c:numRef>
              <c:f>'Toluene R classic'!$A$31:$A$50</c:f>
              <c:numCache>
                <c:formatCode>0</c:formatCode>
                <c:ptCount val="20"/>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numCache>
            </c:numRef>
          </c:xVal>
          <c:yVal>
            <c:numRef>
              <c:f>'Toluene R classic'!$K$31:$K$50</c:f>
              <c:numCache>
                <c:formatCode>0.00</c:formatCode>
                <c:ptCount val="20"/>
                <c:pt idx="0">
                  <c:v>1.1911584934031101</c:v>
                </c:pt>
                <c:pt idx="1">
                  <c:v>1.1911584934031101</c:v>
                </c:pt>
                <c:pt idx="2">
                  <c:v>1.1911584934031101</c:v>
                </c:pt>
                <c:pt idx="3">
                  <c:v>1.1911584934031101</c:v>
                </c:pt>
                <c:pt idx="4">
                  <c:v>1.1911584934031101</c:v>
                </c:pt>
                <c:pt idx="5">
                  <c:v>1.1911584934031101</c:v>
                </c:pt>
                <c:pt idx="6">
                  <c:v>1.1911584934031101</c:v>
                </c:pt>
                <c:pt idx="7">
                  <c:v>1.1911584934031101</c:v>
                </c:pt>
                <c:pt idx="8">
                  <c:v>1.1911584934031101</c:v>
                </c:pt>
                <c:pt idx="9">
                  <c:v>1.1911584934031101</c:v>
                </c:pt>
                <c:pt idx="10">
                  <c:v>1.1911584934031101</c:v>
                </c:pt>
                <c:pt idx="11">
                  <c:v>1.1911584934031101</c:v>
                </c:pt>
                <c:pt idx="12">
                  <c:v>1.1911584934031101</c:v>
                </c:pt>
                <c:pt idx="13">
                  <c:v>1.1911584934031101</c:v>
                </c:pt>
                <c:pt idx="14">
                  <c:v>1.1911584934031101</c:v>
                </c:pt>
                <c:pt idx="15">
                  <c:v>1.1911584934031101</c:v>
                </c:pt>
                <c:pt idx="16">
                  <c:v>1.1911584934031101</c:v>
                </c:pt>
                <c:pt idx="17">
                  <c:v>1.1911584934031101</c:v>
                </c:pt>
                <c:pt idx="18">
                  <c:v>1.1911584934031101</c:v>
                </c:pt>
                <c:pt idx="19">
                  <c:v>1.1911584934031101</c:v>
                </c:pt>
              </c:numCache>
            </c:numRef>
          </c:yVal>
          <c:smooth val="0"/>
          <c:extLst>
            <c:ext xmlns:c16="http://schemas.microsoft.com/office/drawing/2014/chart" uri="{C3380CC4-5D6E-409C-BE32-E72D297353CC}">
              <c16:uniqueId val="{00000002-DCBB-4E91-BEE3-0E86CDE8ECCA}"/>
            </c:ext>
          </c:extLst>
        </c:ser>
        <c:ser>
          <c:idx val="4"/>
          <c:order val="5"/>
          <c:tx>
            <c:strRef>
              <c:f>'Toluene R classic'!$L$30</c:f>
              <c:strCache>
                <c:ptCount val="1"/>
                <c:pt idx="0">
                  <c:v>UCL</c:v>
                </c:pt>
              </c:strCache>
            </c:strRef>
          </c:tx>
          <c:spPr>
            <a:ln w="28575" cap="rnd" cmpd="sng" algn="ctr">
              <a:solidFill>
                <a:srgbClr val="FF0000"/>
              </a:solidFill>
              <a:prstDash val="solid"/>
              <a:round/>
            </a:ln>
            <a:effectLst/>
          </c:spPr>
          <c:marker>
            <c:symbol val="none"/>
          </c:marker>
          <c:xVal>
            <c:numRef>
              <c:f>'Toluene R classic'!$A$31:$A$50</c:f>
              <c:numCache>
                <c:formatCode>0</c:formatCode>
                <c:ptCount val="20"/>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numCache>
            </c:numRef>
          </c:xVal>
          <c:yVal>
            <c:numRef>
              <c:f>'Toluene R classic'!$L$31:$L$50</c:f>
              <c:numCache>
                <c:formatCode>0.00</c:formatCode>
                <c:ptCount val="20"/>
                <c:pt idx="0">
                  <c:v>1.2322970412356482</c:v>
                </c:pt>
                <c:pt idx="1">
                  <c:v>1.2322970412356482</c:v>
                </c:pt>
                <c:pt idx="2">
                  <c:v>1.2322970412356482</c:v>
                </c:pt>
                <c:pt idx="3">
                  <c:v>1.2322970412356482</c:v>
                </c:pt>
                <c:pt idx="4">
                  <c:v>1.2322970412356482</c:v>
                </c:pt>
                <c:pt idx="5">
                  <c:v>1.2322970412356482</c:v>
                </c:pt>
                <c:pt idx="6">
                  <c:v>1.2322970412356482</c:v>
                </c:pt>
                <c:pt idx="7">
                  <c:v>1.2322970412356482</c:v>
                </c:pt>
                <c:pt idx="8">
                  <c:v>1.2322970412356482</c:v>
                </c:pt>
                <c:pt idx="9">
                  <c:v>1.2322970412356482</c:v>
                </c:pt>
                <c:pt idx="10">
                  <c:v>1.2322970412356482</c:v>
                </c:pt>
                <c:pt idx="11">
                  <c:v>1.2322970412356482</c:v>
                </c:pt>
                <c:pt idx="12">
                  <c:v>1.2322970412356482</c:v>
                </c:pt>
                <c:pt idx="13">
                  <c:v>1.2322970412356482</c:v>
                </c:pt>
                <c:pt idx="14">
                  <c:v>1.2322970412356482</c:v>
                </c:pt>
                <c:pt idx="15">
                  <c:v>1.2322970412356482</c:v>
                </c:pt>
                <c:pt idx="16">
                  <c:v>1.2322970412356482</c:v>
                </c:pt>
                <c:pt idx="17">
                  <c:v>1.2322970412356482</c:v>
                </c:pt>
                <c:pt idx="18">
                  <c:v>1.2322970412356482</c:v>
                </c:pt>
                <c:pt idx="19">
                  <c:v>1.2322970412356482</c:v>
                </c:pt>
              </c:numCache>
            </c:numRef>
          </c:yVal>
          <c:smooth val="0"/>
          <c:extLst>
            <c:ext xmlns:c16="http://schemas.microsoft.com/office/drawing/2014/chart" uri="{C3380CC4-5D6E-409C-BE32-E72D297353CC}">
              <c16:uniqueId val="{00000003-DCBB-4E91-BEE3-0E86CDE8ECCA}"/>
            </c:ext>
          </c:extLst>
        </c:ser>
        <c:ser>
          <c:idx val="5"/>
          <c:order val="0"/>
          <c:tx>
            <c:strRef>
              <c:f>'Toluene R classic'!$E$29</c:f>
              <c:strCache>
                <c:ptCount val="1"/>
                <c:pt idx="0">
                  <c:v>LCS1</c:v>
                </c:pt>
              </c:strCache>
            </c:strRef>
          </c:tx>
          <c:spPr>
            <a:ln w="28575" cap="rnd" cmpd="sng" algn="ctr">
              <a:noFill/>
              <a:prstDash val="solid"/>
              <a:round/>
            </a:ln>
            <a:effectLst/>
          </c:spPr>
          <c:marker>
            <c:symbol val="circle"/>
            <c:size val="7"/>
            <c:spPr>
              <a:solidFill>
                <a:srgbClr val="002060"/>
              </a:solidFill>
              <a:ln w="9525" cap="flat" cmpd="sng" algn="ctr">
                <a:noFill/>
                <a:prstDash val="solid"/>
                <a:round/>
              </a:ln>
              <a:effectLst/>
            </c:spPr>
          </c:marker>
          <c:xVal>
            <c:numRef>
              <c:f>'Toluene R classic'!$A$31:$A$50</c:f>
              <c:numCache>
                <c:formatCode>0</c:formatCode>
                <c:ptCount val="20"/>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numCache>
            </c:numRef>
          </c:xVal>
          <c:yVal>
            <c:numRef>
              <c:f>'Toluene R classic'!$E$31:$E$50</c:f>
              <c:numCache>
                <c:formatCode>General</c:formatCode>
                <c:ptCount val="20"/>
                <c:pt idx="0" formatCode="0.00">
                  <c:v>1</c:v>
                </c:pt>
                <c:pt idx="1">
                  <c:v>0.95</c:v>
                </c:pt>
                <c:pt idx="2">
                  <c:v>0.97</c:v>
                </c:pt>
                <c:pt idx="3">
                  <c:v>0.99</c:v>
                </c:pt>
                <c:pt idx="4">
                  <c:v>0.96</c:v>
                </c:pt>
                <c:pt idx="5" formatCode="0.00">
                  <c:v>0.89</c:v>
                </c:pt>
                <c:pt idx="6">
                  <c:v>1.02</c:v>
                </c:pt>
                <c:pt idx="7" formatCode="0.00">
                  <c:v>1</c:v>
                </c:pt>
                <c:pt idx="8">
                  <c:v>0.98</c:v>
                </c:pt>
                <c:pt idx="9">
                  <c:v>0.93</c:v>
                </c:pt>
                <c:pt idx="10">
                  <c:v>1.1399999999999999</c:v>
                </c:pt>
                <c:pt idx="11">
                  <c:v>0.95</c:v>
                </c:pt>
                <c:pt idx="12">
                  <c:v>1.18</c:v>
                </c:pt>
                <c:pt idx="13" formatCode="0.00">
                  <c:v>1.17</c:v>
                </c:pt>
                <c:pt idx="14" formatCode="0.00">
                  <c:v>1</c:v>
                </c:pt>
                <c:pt idx="15">
                  <c:v>1.04</c:v>
                </c:pt>
                <c:pt idx="16">
                  <c:v>0.99</c:v>
                </c:pt>
                <c:pt idx="17" formatCode="0.00">
                  <c:v>1.03</c:v>
                </c:pt>
                <c:pt idx="18" formatCode="0.00">
                  <c:v>1.06</c:v>
                </c:pt>
                <c:pt idx="19" formatCode="0.00">
                  <c:v>1.05</c:v>
                </c:pt>
              </c:numCache>
            </c:numRef>
          </c:yVal>
          <c:smooth val="0"/>
          <c:extLst>
            <c:ext xmlns:c16="http://schemas.microsoft.com/office/drawing/2014/chart" uri="{C3380CC4-5D6E-409C-BE32-E72D297353CC}">
              <c16:uniqueId val="{00000004-DCBB-4E91-BEE3-0E86CDE8ECCA}"/>
            </c:ext>
          </c:extLst>
        </c:ser>
        <c:ser>
          <c:idx val="6"/>
          <c:order val="6"/>
          <c:tx>
            <c:strRef>
              <c:f>'Toluene R classic'!$F$29</c:f>
              <c:strCache>
                <c:ptCount val="1"/>
                <c:pt idx="0">
                  <c:v>LCS2</c:v>
                </c:pt>
              </c:strCache>
            </c:strRef>
          </c:tx>
          <c:spPr>
            <a:ln w="28575" cap="rnd" cmpd="sng" algn="ctr">
              <a:noFill/>
              <a:prstDash val="solid"/>
              <a:round/>
            </a:ln>
            <a:effectLst/>
          </c:spPr>
          <c:marker>
            <c:symbol val="circle"/>
            <c:size val="7"/>
            <c:spPr>
              <a:solidFill>
                <a:srgbClr val="7030A0"/>
              </a:solidFill>
              <a:ln w="9525" cap="flat" cmpd="sng" algn="ctr">
                <a:noFill/>
                <a:prstDash val="solid"/>
                <a:round/>
              </a:ln>
              <a:effectLst/>
            </c:spPr>
          </c:marker>
          <c:xVal>
            <c:numRef>
              <c:f>'Toluene R classic'!$A$31:$A$50</c:f>
              <c:numCache>
                <c:formatCode>0</c:formatCode>
                <c:ptCount val="20"/>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numCache>
            </c:numRef>
          </c:xVal>
          <c:yVal>
            <c:numRef>
              <c:f>'Toluene R classic'!$F$31:$F$50</c:f>
              <c:numCache>
                <c:formatCode>General</c:formatCode>
                <c:ptCount val="20"/>
                <c:pt idx="0" formatCode="0.00">
                  <c:v>1.06</c:v>
                </c:pt>
                <c:pt idx="1">
                  <c:v>1.02</c:v>
                </c:pt>
                <c:pt idx="2">
                  <c:v>0.94</c:v>
                </c:pt>
                <c:pt idx="3">
                  <c:v>0.96</c:v>
                </c:pt>
                <c:pt idx="4">
                  <c:v>0.98</c:v>
                </c:pt>
                <c:pt idx="5" formatCode="0.00">
                  <c:v>0.87</c:v>
                </c:pt>
                <c:pt idx="6">
                  <c:v>0.98</c:v>
                </c:pt>
                <c:pt idx="7" formatCode="0.00">
                  <c:v>0.99</c:v>
                </c:pt>
                <c:pt idx="8">
                  <c:v>0.96</c:v>
                </c:pt>
                <c:pt idx="9">
                  <c:v>0.95</c:v>
                </c:pt>
                <c:pt idx="10">
                  <c:v>1.1499999999999999</c:v>
                </c:pt>
                <c:pt idx="11">
                  <c:v>1.01</c:v>
                </c:pt>
                <c:pt idx="12">
                  <c:v>1.1299999999999999</c:v>
                </c:pt>
                <c:pt idx="13" formatCode="0.00">
                  <c:v>1.03</c:v>
                </c:pt>
                <c:pt idx="14" formatCode="0.00">
                  <c:v>1.02</c:v>
                </c:pt>
                <c:pt idx="15">
                  <c:v>1.02</c:v>
                </c:pt>
                <c:pt idx="16">
                  <c:v>0.95</c:v>
                </c:pt>
                <c:pt idx="17" formatCode="0.00">
                  <c:v>0.99</c:v>
                </c:pt>
                <c:pt idx="18" formatCode="0.00">
                  <c:v>1.04</c:v>
                </c:pt>
                <c:pt idx="19" formatCode="0.00">
                  <c:v>1.03</c:v>
                </c:pt>
              </c:numCache>
            </c:numRef>
          </c:yVal>
          <c:smooth val="0"/>
          <c:extLst>
            <c:ext xmlns:c16="http://schemas.microsoft.com/office/drawing/2014/chart" uri="{C3380CC4-5D6E-409C-BE32-E72D297353CC}">
              <c16:uniqueId val="{00000005-DCBB-4E91-BEE3-0E86CDE8ECCA}"/>
            </c:ext>
          </c:extLst>
        </c:ser>
        <c:dLbls>
          <c:showLegendKey val="0"/>
          <c:showVal val="0"/>
          <c:showCatName val="0"/>
          <c:showSerName val="0"/>
          <c:showPercent val="0"/>
          <c:showBubbleSize val="0"/>
        </c:dLbls>
        <c:axId val="184209408"/>
        <c:axId val="184211328"/>
      </c:scatterChart>
      <c:scatterChart>
        <c:scatterStyle val="smoothMarker"/>
        <c:varyColors val="0"/>
        <c:ser>
          <c:idx val="0"/>
          <c:order val="1"/>
          <c:tx>
            <c:strRef>
              <c:f>'Toluene R classic'!$J$30</c:f>
              <c:strCache>
                <c:ptCount val="1"/>
                <c:pt idx="0">
                  <c:v>Mean</c:v>
                </c:pt>
              </c:strCache>
            </c:strRef>
          </c:tx>
          <c:spPr>
            <a:ln w="28575" cap="rnd" cmpd="sng" algn="ctr">
              <a:solidFill>
                <a:srgbClr val="00B050"/>
              </a:solidFill>
              <a:prstDash val="solid"/>
              <a:round/>
            </a:ln>
            <a:effectLst/>
          </c:spPr>
          <c:marker>
            <c:symbol val="none"/>
          </c:marker>
          <c:xVal>
            <c:numRef>
              <c:f>'Toluene R classic'!$A$31:$A$50</c:f>
              <c:numCache>
                <c:formatCode>0</c:formatCode>
                <c:ptCount val="20"/>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numCache>
            </c:numRef>
          </c:xVal>
          <c:yVal>
            <c:numRef>
              <c:f>'Toluene R classic'!$J$31:$J$50</c:f>
              <c:numCache>
                <c:formatCode>0.00</c:formatCode>
                <c:ptCount val="20"/>
                <c:pt idx="0">
                  <c:v>1.0780952380952382</c:v>
                </c:pt>
                <c:pt idx="1">
                  <c:v>1.0780952380952382</c:v>
                </c:pt>
                <c:pt idx="2">
                  <c:v>1.0780952380952382</c:v>
                </c:pt>
                <c:pt idx="3">
                  <c:v>1.0780952380952382</c:v>
                </c:pt>
                <c:pt idx="4">
                  <c:v>1.0780952380952382</c:v>
                </c:pt>
                <c:pt idx="5">
                  <c:v>1.0780952380952382</c:v>
                </c:pt>
                <c:pt idx="6">
                  <c:v>1.0780952380952382</c:v>
                </c:pt>
                <c:pt idx="7">
                  <c:v>1.0780952380952382</c:v>
                </c:pt>
                <c:pt idx="8">
                  <c:v>1.0780952380952382</c:v>
                </c:pt>
                <c:pt idx="9">
                  <c:v>1.0780952380952382</c:v>
                </c:pt>
                <c:pt idx="10">
                  <c:v>1.0780952380952382</c:v>
                </c:pt>
                <c:pt idx="11">
                  <c:v>1.0780952380952382</c:v>
                </c:pt>
                <c:pt idx="12">
                  <c:v>1.0780952380952382</c:v>
                </c:pt>
                <c:pt idx="13">
                  <c:v>1.0780952380952382</c:v>
                </c:pt>
                <c:pt idx="14">
                  <c:v>1.0780952380952382</c:v>
                </c:pt>
                <c:pt idx="15">
                  <c:v>1.0780952380952382</c:v>
                </c:pt>
                <c:pt idx="16">
                  <c:v>1.0780952380952382</c:v>
                </c:pt>
                <c:pt idx="17">
                  <c:v>1.0780952380952382</c:v>
                </c:pt>
                <c:pt idx="18">
                  <c:v>1.0780952380952382</c:v>
                </c:pt>
                <c:pt idx="19">
                  <c:v>1.0780952380952382</c:v>
                </c:pt>
              </c:numCache>
            </c:numRef>
          </c:yVal>
          <c:smooth val="1"/>
          <c:extLst>
            <c:ext xmlns:c16="http://schemas.microsoft.com/office/drawing/2014/chart" uri="{C3380CC4-5D6E-409C-BE32-E72D297353CC}">
              <c16:uniqueId val="{00000006-DCBB-4E91-BEE3-0E86CDE8ECCA}"/>
            </c:ext>
          </c:extLst>
        </c:ser>
        <c:ser>
          <c:idx val="7"/>
          <c:order val="7"/>
          <c:tx>
            <c:v>Trend</c:v>
          </c:tx>
          <c:spPr>
            <a:ln w="28575" cap="rnd" cmpd="sng" algn="ctr">
              <a:noFill/>
              <a:prstDash val="solid"/>
              <a:round/>
            </a:ln>
            <a:effectLst/>
          </c:spPr>
          <c:marker>
            <c:symbol val="none"/>
          </c:marker>
          <c:trendline>
            <c:spPr>
              <a:ln w="15875" cap="rnd" cmpd="sng" algn="ctr">
                <a:solidFill>
                  <a:schemeClr val="accent6">
                    <a:lumMod val="50000"/>
                  </a:schemeClr>
                </a:solidFill>
                <a:prstDash val="solid"/>
                <a:round/>
              </a:ln>
              <a:effectLst/>
            </c:spPr>
            <c:trendlineType val="linear"/>
            <c:dispRSqr val="0"/>
            <c:dispEq val="0"/>
          </c:trendline>
          <c:xVal>
            <c:numRef>
              <c:f>'Toluene R classic'!$A$31:$A$50</c:f>
              <c:numCache>
                <c:formatCode>0</c:formatCode>
                <c:ptCount val="20"/>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numCache>
            </c:numRef>
          </c:xVal>
          <c:yVal>
            <c:numRef>
              <c:f>'Toluene R classic'!$G$31:$G$50</c:f>
              <c:numCache>
                <c:formatCode>0.00</c:formatCode>
                <c:ptCount val="20"/>
                <c:pt idx="0">
                  <c:v>1.03</c:v>
                </c:pt>
                <c:pt idx="1">
                  <c:v>0.98499999999999999</c:v>
                </c:pt>
                <c:pt idx="2">
                  <c:v>0.95499999999999996</c:v>
                </c:pt>
                <c:pt idx="3">
                  <c:v>0.97499999999999998</c:v>
                </c:pt>
                <c:pt idx="4">
                  <c:v>0.97</c:v>
                </c:pt>
                <c:pt idx="5">
                  <c:v>0.88</c:v>
                </c:pt>
                <c:pt idx="6">
                  <c:v>1</c:v>
                </c:pt>
                <c:pt idx="7">
                  <c:v>0.995</c:v>
                </c:pt>
                <c:pt idx="8">
                  <c:v>0.97</c:v>
                </c:pt>
                <c:pt idx="9">
                  <c:v>0.94</c:v>
                </c:pt>
                <c:pt idx="10">
                  <c:v>1.145</c:v>
                </c:pt>
                <c:pt idx="11">
                  <c:v>0.98</c:v>
                </c:pt>
                <c:pt idx="12">
                  <c:v>1.1549999999999998</c:v>
                </c:pt>
                <c:pt idx="13">
                  <c:v>1.1000000000000001</c:v>
                </c:pt>
                <c:pt idx="14">
                  <c:v>1.01</c:v>
                </c:pt>
                <c:pt idx="15">
                  <c:v>1.03</c:v>
                </c:pt>
                <c:pt idx="16">
                  <c:v>0.97</c:v>
                </c:pt>
                <c:pt idx="17">
                  <c:v>1.01</c:v>
                </c:pt>
                <c:pt idx="18">
                  <c:v>1.05</c:v>
                </c:pt>
                <c:pt idx="19">
                  <c:v>1.04</c:v>
                </c:pt>
              </c:numCache>
            </c:numRef>
          </c:yVal>
          <c:smooth val="1"/>
          <c:extLst>
            <c:ext xmlns:c16="http://schemas.microsoft.com/office/drawing/2014/chart" uri="{C3380CC4-5D6E-409C-BE32-E72D297353CC}">
              <c16:uniqueId val="{00000008-DCBB-4E91-BEE3-0E86CDE8ECCA}"/>
            </c:ext>
          </c:extLst>
        </c:ser>
        <c:dLbls>
          <c:showLegendKey val="0"/>
          <c:showVal val="0"/>
          <c:showCatName val="0"/>
          <c:showSerName val="0"/>
          <c:showPercent val="0"/>
          <c:showBubbleSize val="0"/>
        </c:dLbls>
        <c:axId val="184209408"/>
        <c:axId val="184211328"/>
      </c:scatterChart>
      <c:valAx>
        <c:axId val="184209408"/>
        <c:scaling>
          <c:orientation val="minMax"/>
          <c:max val="21"/>
          <c:min val="0"/>
        </c:scaling>
        <c:delete val="0"/>
        <c:axPos val="b"/>
        <c:title>
          <c:tx>
            <c:rich>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s-CO"/>
                  <a:t>Run</a:t>
                </a:r>
              </a:p>
            </c:rich>
          </c:tx>
          <c:layout>
            <c:manualLayout>
              <c:xMode val="edge"/>
              <c:yMode val="edge"/>
              <c:x val="0.42342409006103149"/>
              <c:y val="0.91529411764705881"/>
            </c:manualLayout>
          </c:layout>
          <c:overlay val="0"/>
          <c:spPr>
            <a:noFill/>
            <a:ln w="25400">
              <a:noFill/>
            </a:ln>
            <a:effectLst/>
          </c:spPr>
          <c:txPr>
            <a:bodyPr rot="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0"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en-US"/>
          </a:p>
        </c:txPr>
        <c:crossAx val="184211328"/>
        <c:crosses val="autoZero"/>
        <c:crossBetween val="midCat"/>
      </c:valAx>
      <c:valAx>
        <c:axId val="184211328"/>
        <c:scaling>
          <c:orientation val="minMax"/>
          <c:min val="0.5"/>
        </c:scaling>
        <c:delete val="0"/>
        <c:axPos val="l"/>
        <c:majorGridlines>
          <c:spPr>
            <a:ln w="3175" cap="flat" cmpd="sng" algn="ctr">
              <a:solidFill>
                <a:srgbClr val="000000"/>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r>
                  <a:rPr lang="es-CO"/>
                  <a:t>Recovery</a:t>
                </a:r>
              </a:p>
            </c:rich>
          </c:tx>
          <c:layout>
            <c:manualLayout>
              <c:xMode val="edge"/>
              <c:yMode val="edge"/>
              <c:x val="7.9840546247508543E-3"/>
              <c:y val="0.44380084797092667"/>
            </c:manualLayout>
          </c:layout>
          <c:overlay val="0"/>
          <c:spPr>
            <a:noFill/>
            <a:ln w="25400">
              <a:noFill/>
            </a:ln>
            <a:effectLst/>
          </c:spPr>
          <c:txPr>
            <a:bodyPr rot="-5400000" spcFirstLastPara="1" vertOverflow="ellipsis" vert="horz" wrap="square" anchor="ctr" anchorCtr="1"/>
            <a:lstStyle/>
            <a:p>
              <a:pPr>
                <a:defRPr sz="800" b="1" i="0" u="none" strike="noStrike" kern="1200" baseline="0">
                  <a:solidFill>
                    <a:srgbClr val="000000"/>
                  </a:solidFill>
                  <a:latin typeface="Arial"/>
                  <a:ea typeface="Arial"/>
                  <a:cs typeface="Arial"/>
                </a:defRPr>
              </a:pPr>
              <a:endParaRPr lang="en-US"/>
            </a:p>
          </c:txPr>
        </c:title>
        <c:numFmt formatCode="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en-US"/>
          </a:p>
        </c:txPr>
        <c:crossAx val="184209408"/>
        <c:crosses val="autoZero"/>
        <c:crossBetween val="midCat"/>
      </c:valAx>
      <c:spPr>
        <a:solidFill>
          <a:schemeClr val="bg1"/>
        </a:solidFill>
        <a:ln>
          <a:noFill/>
        </a:ln>
        <a:effectLst/>
      </c:spPr>
    </c:plotArea>
    <c:legend>
      <c:legendPos val="r"/>
      <c:layout>
        <c:manualLayout>
          <c:xMode val="edge"/>
          <c:yMode val="edge"/>
          <c:x val="0.81831957752268925"/>
          <c:y val="0.14823529411764705"/>
          <c:w val="0.12765839895013126"/>
          <c:h val="0.42164019475005921"/>
        </c:manualLayout>
      </c:layout>
      <c:overlay val="0"/>
      <c:spPr>
        <a:solidFill>
          <a:srgbClr val="FFFFFF"/>
        </a:solidFill>
        <a:ln w="3175">
          <a:solidFill>
            <a:srgbClr val="000000"/>
          </a:solidFill>
          <a:prstDash val="solid"/>
        </a:ln>
        <a:effectLst/>
      </c:spPr>
      <c:txPr>
        <a:bodyPr rot="0" spcFirstLastPara="1" vertOverflow="ellipsis" vert="horz" wrap="square" anchor="ctr" anchorCtr="1"/>
        <a:lstStyle/>
        <a:p>
          <a:pPr>
            <a:defRPr sz="735"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s-CO"/>
              <a:t>R-Chart </a:t>
            </a:r>
          </a:p>
        </c:rich>
      </c:tx>
      <c:layout>
        <c:manualLayout>
          <c:xMode val="edge"/>
          <c:yMode val="edge"/>
          <c:x val="0.37031514289880429"/>
          <c:y val="3.0516431924882629E-2"/>
        </c:manualLayout>
      </c:layout>
      <c:overlay val="0"/>
      <c:spPr>
        <a:noFill/>
        <a:ln w="25400">
          <a:noFill/>
        </a:ln>
      </c:spPr>
    </c:title>
    <c:autoTitleDeleted val="0"/>
    <c:plotArea>
      <c:layout>
        <c:manualLayout>
          <c:layoutTarget val="inner"/>
          <c:xMode val="edge"/>
          <c:yMode val="edge"/>
          <c:x val="0.10194910011969122"/>
          <c:y val="0.15258250940459353"/>
          <c:w val="0.72939357567880114"/>
          <c:h val="0.69953212003952103"/>
        </c:manualLayout>
      </c:layout>
      <c:scatterChart>
        <c:scatterStyle val="lineMarker"/>
        <c:varyColors val="0"/>
        <c:ser>
          <c:idx val="1"/>
          <c:order val="0"/>
          <c:tx>
            <c:v>Median R</c:v>
          </c:tx>
          <c:spPr>
            <a:ln w="28575">
              <a:solidFill>
                <a:srgbClr val="00B050"/>
              </a:solidFill>
            </a:ln>
          </c:spPr>
          <c:marker>
            <c:symbol val="none"/>
          </c:marker>
          <c:xVal>
            <c:numRef>
              <c:f>'Toluene R classic'!$A$31:$A$50</c:f>
              <c:numCache>
                <c:formatCode>0</c:formatCode>
                <c:ptCount val="20"/>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numCache>
            </c:numRef>
          </c:xVal>
          <c:yVal>
            <c:numRef>
              <c:f>'Toluene R classic'!$Q$31:$Q$50</c:f>
              <c:numCache>
                <c:formatCode>0.00</c:formatCode>
                <c:ptCount val="20"/>
                <c:pt idx="0">
                  <c:v>2.4761904761904752E-2</c:v>
                </c:pt>
                <c:pt idx="1">
                  <c:v>2.4761904761904752E-2</c:v>
                </c:pt>
                <c:pt idx="2">
                  <c:v>2.4761904761904752E-2</c:v>
                </c:pt>
                <c:pt idx="3">
                  <c:v>2.4761904761904752E-2</c:v>
                </c:pt>
                <c:pt idx="4">
                  <c:v>2.4761904761904752E-2</c:v>
                </c:pt>
                <c:pt idx="5">
                  <c:v>2.4761904761904752E-2</c:v>
                </c:pt>
                <c:pt idx="6">
                  <c:v>2.4761904761904752E-2</c:v>
                </c:pt>
                <c:pt idx="7">
                  <c:v>2.4761904761904752E-2</c:v>
                </c:pt>
                <c:pt idx="8">
                  <c:v>2.4761904761904752E-2</c:v>
                </c:pt>
                <c:pt idx="9">
                  <c:v>2.4761904761904752E-2</c:v>
                </c:pt>
                <c:pt idx="10">
                  <c:v>2.4761904761904752E-2</c:v>
                </c:pt>
                <c:pt idx="11">
                  <c:v>2.4761904761904752E-2</c:v>
                </c:pt>
                <c:pt idx="12">
                  <c:v>2.4761904761904752E-2</c:v>
                </c:pt>
                <c:pt idx="13">
                  <c:v>2.4761904761904752E-2</c:v>
                </c:pt>
                <c:pt idx="14">
                  <c:v>2.4761904761904752E-2</c:v>
                </c:pt>
                <c:pt idx="15">
                  <c:v>2.4761904761904752E-2</c:v>
                </c:pt>
                <c:pt idx="16">
                  <c:v>2.4761904761904752E-2</c:v>
                </c:pt>
                <c:pt idx="17">
                  <c:v>2.4761904761904752E-2</c:v>
                </c:pt>
                <c:pt idx="18">
                  <c:v>2.4761904761904752E-2</c:v>
                </c:pt>
                <c:pt idx="19">
                  <c:v>2.4761904761904752E-2</c:v>
                </c:pt>
              </c:numCache>
            </c:numRef>
          </c:yVal>
          <c:smooth val="0"/>
          <c:extLst>
            <c:ext xmlns:c16="http://schemas.microsoft.com/office/drawing/2014/chart" uri="{C3380CC4-5D6E-409C-BE32-E72D297353CC}">
              <c16:uniqueId val="{00000000-9A29-4433-9FEB-A1BC390DA6EC}"/>
            </c:ext>
          </c:extLst>
        </c:ser>
        <c:ser>
          <c:idx val="0"/>
          <c:order val="1"/>
          <c:tx>
            <c:strRef>
              <c:f>'Toluene R classic'!$P$29</c:f>
              <c:strCache>
                <c:ptCount val="1"/>
                <c:pt idx="0">
                  <c:v>LCS Range</c:v>
                </c:pt>
              </c:strCache>
            </c:strRef>
          </c:tx>
          <c:spPr>
            <a:ln w="28575">
              <a:solidFill>
                <a:srgbClr val="7030A0"/>
              </a:solidFill>
            </a:ln>
          </c:spPr>
          <c:marker>
            <c:symbol val="diamond"/>
            <c:size val="5"/>
            <c:spPr>
              <a:solidFill>
                <a:schemeClr val="accent6">
                  <a:lumMod val="50000"/>
                </a:schemeClr>
              </a:solidFill>
            </c:spPr>
          </c:marker>
          <c:trendline>
            <c:spPr>
              <a:ln w="25400">
                <a:solidFill>
                  <a:schemeClr val="accent6">
                    <a:lumMod val="50000"/>
                  </a:schemeClr>
                </a:solidFill>
              </a:ln>
            </c:spPr>
            <c:trendlineType val="linear"/>
            <c:dispRSqr val="0"/>
            <c:dispEq val="0"/>
          </c:trendline>
          <c:xVal>
            <c:numRef>
              <c:f>'Toluene R classic'!$A$31:$A$50</c:f>
              <c:numCache>
                <c:formatCode>0</c:formatCode>
                <c:ptCount val="20"/>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numCache>
            </c:numRef>
          </c:xVal>
          <c:yVal>
            <c:numRef>
              <c:f>'Toluene R classic'!$P$31:$P$50</c:f>
              <c:numCache>
                <c:formatCode>0.00</c:formatCode>
                <c:ptCount val="20"/>
                <c:pt idx="0">
                  <c:v>6.0000000000000053E-2</c:v>
                </c:pt>
                <c:pt idx="1">
                  <c:v>7.0000000000000062E-2</c:v>
                </c:pt>
                <c:pt idx="2">
                  <c:v>3.0000000000000027E-2</c:v>
                </c:pt>
                <c:pt idx="3">
                  <c:v>3.0000000000000027E-2</c:v>
                </c:pt>
                <c:pt idx="4">
                  <c:v>2.0000000000000018E-2</c:v>
                </c:pt>
                <c:pt idx="5">
                  <c:v>2.0000000000000018E-2</c:v>
                </c:pt>
                <c:pt idx="6">
                  <c:v>4.0000000000000036E-2</c:v>
                </c:pt>
                <c:pt idx="7">
                  <c:v>1.0000000000000009E-2</c:v>
                </c:pt>
                <c:pt idx="8">
                  <c:v>2.0000000000000018E-2</c:v>
                </c:pt>
                <c:pt idx="9">
                  <c:v>1.9999999999999907E-2</c:v>
                </c:pt>
                <c:pt idx="10">
                  <c:v>1.0000000000000009E-2</c:v>
                </c:pt>
                <c:pt idx="11">
                  <c:v>6.0000000000000053E-2</c:v>
                </c:pt>
                <c:pt idx="12">
                  <c:v>5.0000000000000044E-2</c:v>
                </c:pt>
                <c:pt idx="13">
                  <c:v>0.1399999999999999</c:v>
                </c:pt>
                <c:pt idx="14">
                  <c:v>2.0000000000000018E-2</c:v>
                </c:pt>
                <c:pt idx="15">
                  <c:v>2.0000000000000018E-2</c:v>
                </c:pt>
                <c:pt idx="16">
                  <c:v>4.0000000000000036E-2</c:v>
                </c:pt>
                <c:pt idx="17">
                  <c:v>4.0000000000000036E-2</c:v>
                </c:pt>
                <c:pt idx="18">
                  <c:v>2.0000000000000018E-2</c:v>
                </c:pt>
                <c:pt idx="19">
                  <c:v>2.0000000000000018E-2</c:v>
                </c:pt>
              </c:numCache>
            </c:numRef>
          </c:yVal>
          <c:smooth val="0"/>
          <c:extLst>
            <c:ext xmlns:c16="http://schemas.microsoft.com/office/drawing/2014/chart" uri="{C3380CC4-5D6E-409C-BE32-E72D297353CC}">
              <c16:uniqueId val="{00000002-9A29-4433-9FEB-A1BC390DA6EC}"/>
            </c:ext>
          </c:extLst>
        </c:ser>
        <c:ser>
          <c:idx val="2"/>
          <c:order val="2"/>
          <c:tx>
            <c:strRef>
              <c:f>'Toluene R classic'!$R$30</c:f>
              <c:strCache>
                <c:ptCount val="1"/>
                <c:pt idx="0">
                  <c:v>UWL</c:v>
                </c:pt>
              </c:strCache>
            </c:strRef>
          </c:tx>
          <c:spPr>
            <a:ln w="28575">
              <a:solidFill>
                <a:srgbClr val="00B0F0"/>
              </a:solidFill>
            </a:ln>
          </c:spPr>
          <c:marker>
            <c:symbol val="none"/>
          </c:marker>
          <c:xVal>
            <c:numRef>
              <c:f>'Toluene R classic'!$A$31:$A$50</c:f>
              <c:numCache>
                <c:formatCode>0</c:formatCode>
                <c:ptCount val="20"/>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numCache>
            </c:numRef>
          </c:xVal>
          <c:yVal>
            <c:numRef>
              <c:f>'Toluene R classic'!$R$31:$R$50</c:f>
              <c:numCache>
                <c:formatCode>0.00</c:formatCode>
                <c:ptCount val="20"/>
                <c:pt idx="0">
                  <c:v>6.2176870748299293E-2</c:v>
                </c:pt>
                <c:pt idx="1">
                  <c:v>6.2176870748299293E-2</c:v>
                </c:pt>
                <c:pt idx="2">
                  <c:v>6.2176870748299293E-2</c:v>
                </c:pt>
                <c:pt idx="3">
                  <c:v>6.2176870748299293E-2</c:v>
                </c:pt>
                <c:pt idx="4">
                  <c:v>6.2176870748299293E-2</c:v>
                </c:pt>
                <c:pt idx="5">
                  <c:v>6.2176870748299293E-2</c:v>
                </c:pt>
                <c:pt idx="6">
                  <c:v>6.2176870748299293E-2</c:v>
                </c:pt>
                <c:pt idx="7">
                  <c:v>6.2176870748299293E-2</c:v>
                </c:pt>
                <c:pt idx="8">
                  <c:v>6.2176870748299293E-2</c:v>
                </c:pt>
                <c:pt idx="9">
                  <c:v>6.2176870748299293E-2</c:v>
                </c:pt>
                <c:pt idx="10">
                  <c:v>6.2176870748299293E-2</c:v>
                </c:pt>
                <c:pt idx="11">
                  <c:v>6.2176870748299293E-2</c:v>
                </c:pt>
                <c:pt idx="12">
                  <c:v>6.2176870748299293E-2</c:v>
                </c:pt>
                <c:pt idx="13">
                  <c:v>6.2176870748299293E-2</c:v>
                </c:pt>
                <c:pt idx="14">
                  <c:v>6.2176870748299293E-2</c:v>
                </c:pt>
                <c:pt idx="15">
                  <c:v>6.2176870748299293E-2</c:v>
                </c:pt>
                <c:pt idx="16">
                  <c:v>6.2176870748299293E-2</c:v>
                </c:pt>
                <c:pt idx="17">
                  <c:v>6.2176870748299293E-2</c:v>
                </c:pt>
                <c:pt idx="18">
                  <c:v>6.2176870748299293E-2</c:v>
                </c:pt>
                <c:pt idx="19">
                  <c:v>6.2176870748299293E-2</c:v>
                </c:pt>
              </c:numCache>
            </c:numRef>
          </c:yVal>
          <c:smooth val="0"/>
          <c:extLst>
            <c:ext xmlns:c16="http://schemas.microsoft.com/office/drawing/2014/chart" uri="{C3380CC4-5D6E-409C-BE32-E72D297353CC}">
              <c16:uniqueId val="{00000003-9A29-4433-9FEB-A1BC390DA6EC}"/>
            </c:ext>
          </c:extLst>
        </c:ser>
        <c:ser>
          <c:idx val="3"/>
          <c:order val="3"/>
          <c:tx>
            <c:strRef>
              <c:f>'Toluene R classic'!$S$30</c:f>
              <c:strCache>
                <c:ptCount val="1"/>
                <c:pt idx="0">
                  <c:v>UCL</c:v>
                </c:pt>
              </c:strCache>
            </c:strRef>
          </c:tx>
          <c:spPr>
            <a:ln w="28575">
              <a:solidFill>
                <a:srgbClr val="FF0000"/>
              </a:solidFill>
            </a:ln>
          </c:spPr>
          <c:marker>
            <c:symbol val="none"/>
          </c:marker>
          <c:xVal>
            <c:numRef>
              <c:f>'Toluene R classic'!$A$31:$A$50</c:f>
              <c:numCache>
                <c:formatCode>0</c:formatCode>
                <c:ptCount val="20"/>
                <c:pt idx="0">
                  <c:v>20</c:v>
                </c:pt>
                <c:pt idx="1">
                  <c:v>19</c:v>
                </c:pt>
                <c:pt idx="2">
                  <c:v>18</c:v>
                </c:pt>
                <c:pt idx="3">
                  <c:v>17</c:v>
                </c:pt>
                <c:pt idx="4">
                  <c:v>16</c:v>
                </c:pt>
                <c:pt idx="5">
                  <c:v>15</c:v>
                </c:pt>
                <c:pt idx="6">
                  <c:v>14</c:v>
                </c:pt>
                <c:pt idx="7">
                  <c:v>13</c:v>
                </c:pt>
                <c:pt idx="8">
                  <c:v>12</c:v>
                </c:pt>
                <c:pt idx="9">
                  <c:v>11</c:v>
                </c:pt>
                <c:pt idx="10">
                  <c:v>10</c:v>
                </c:pt>
                <c:pt idx="11">
                  <c:v>9</c:v>
                </c:pt>
                <c:pt idx="12">
                  <c:v>8</c:v>
                </c:pt>
                <c:pt idx="13">
                  <c:v>7</c:v>
                </c:pt>
                <c:pt idx="14">
                  <c:v>6</c:v>
                </c:pt>
                <c:pt idx="15">
                  <c:v>5</c:v>
                </c:pt>
                <c:pt idx="16">
                  <c:v>4</c:v>
                </c:pt>
                <c:pt idx="17">
                  <c:v>3</c:v>
                </c:pt>
                <c:pt idx="18">
                  <c:v>2</c:v>
                </c:pt>
                <c:pt idx="19">
                  <c:v>1</c:v>
                </c:pt>
              </c:numCache>
            </c:numRef>
          </c:xVal>
          <c:yVal>
            <c:numRef>
              <c:f>'Toluene R classic'!$S$31:$S$50</c:f>
              <c:numCache>
                <c:formatCode>0.00</c:formatCode>
                <c:ptCount val="20"/>
                <c:pt idx="0">
                  <c:v>8.0884353741496565E-2</c:v>
                </c:pt>
                <c:pt idx="1">
                  <c:v>8.0884353741496565E-2</c:v>
                </c:pt>
                <c:pt idx="2">
                  <c:v>8.0884353741496565E-2</c:v>
                </c:pt>
                <c:pt idx="3">
                  <c:v>8.0884353741496565E-2</c:v>
                </c:pt>
                <c:pt idx="4">
                  <c:v>8.0884353741496565E-2</c:v>
                </c:pt>
                <c:pt idx="5">
                  <c:v>8.0884353741496565E-2</c:v>
                </c:pt>
                <c:pt idx="6">
                  <c:v>8.0884353741496565E-2</c:v>
                </c:pt>
                <c:pt idx="7">
                  <c:v>8.0884353741496565E-2</c:v>
                </c:pt>
                <c:pt idx="8">
                  <c:v>8.0884353741496565E-2</c:v>
                </c:pt>
                <c:pt idx="9">
                  <c:v>8.0884353741496565E-2</c:v>
                </c:pt>
                <c:pt idx="10">
                  <c:v>8.0884353741496565E-2</c:v>
                </c:pt>
                <c:pt idx="11">
                  <c:v>8.0884353741496565E-2</c:v>
                </c:pt>
                <c:pt idx="12">
                  <c:v>8.0884353741496565E-2</c:v>
                </c:pt>
                <c:pt idx="13">
                  <c:v>8.0884353741496565E-2</c:v>
                </c:pt>
                <c:pt idx="14">
                  <c:v>8.0884353741496565E-2</c:v>
                </c:pt>
                <c:pt idx="15">
                  <c:v>8.0884353741496565E-2</c:v>
                </c:pt>
                <c:pt idx="16">
                  <c:v>8.0884353741496565E-2</c:v>
                </c:pt>
                <c:pt idx="17">
                  <c:v>8.0884353741496565E-2</c:v>
                </c:pt>
                <c:pt idx="18">
                  <c:v>8.0884353741496565E-2</c:v>
                </c:pt>
                <c:pt idx="19">
                  <c:v>8.0884353741496565E-2</c:v>
                </c:pt>
              </c:numCache>
            </c:numRef>
          </c:yVal>
          <c:smooth val="0"/>
          <c:extLst>
            <c:ext xmlns:c16="http://schemas.microsoft.com/office/drawing/2014/chart" uri="{C3380CC4-5D6E-409C-BE32-E72D297353CC}">
              <c16:uniqueId val="{00000004-9A29-4433-9FEB-A1BC390DA6EC}"/>
            </c:ext>
          </c:extLst>
        </c:ser>
        <c:dLbls>
          <c:showLegendKey val="0"/>
          <c:showVal val="0"/>
          <c:showCatName val="0"/>
          <c:showSerName val="0"/>
          <c:showPercent val="0"/>
          <c:showBubbleSize val="0"/>
        </c:dLbls>
        <c:axId val="184338688"/>
        <c:axId val="184353152"/>
      </c:scatterChart>
      <c:valAx>
        <c:axId val="184338688"/>
        <c:scaling>
          <c:orientation val="minMax"/>
          <c:max val="21"/>
          <c:min val="0"/>
        </c:scaling>
        <c:delete val="0"/>
        <c:axPos val="b"/>
        <c:title>
          <c:tx>
            <c:rich>
              <a:bodyPr/>
              <a:lstStyle/>
              <a:p>
                <a:pPr>
                  <a:defRPr sz="825" b="1" i="0" u="none" strike="noStrike" baseline="0">
                    <a:solidFill>
                      <a:srgbClr val="000000"/>
                    </a:solidFill>
                    <a:latin typeface="Arial"/>
                    <a:ea typeface="Arial"/>
                    <a:cs typeface="Arial"/>
                  </a:defRPr>
                </a:pPr>
                <a:r>
                  <a:rPr lang="es-CO"/>
                  <a:t>Run</a:t>
                </a:r>
              </a:p>
            </c:rich>
          </c:tx>
          <c:layout>
            <c:manualLayout>
              <c:xMode val="edge"/>
              <c:yMode val="edge"/>
              <c:x val="0.42728674540682415"/>
              <c:y val="0.915495175779083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84353152"/>
        <c:crosses val="autoZero"/>
        <c:crossBetween val="midCat"/>
      </c:valAx>
      <c:valAx>
        <c:axId val="184353152"/>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s-CO"/>
                  <a:t>Range</a:t>
                </a:r>
              </a:p>
            </c:rich>
          </c:tx>
          <c:layout>
            <c:manualLayout>
              <c:xMode val="edge"/>
              <c:yMode val="edge"/>
              <c:x val="2.3988043161271507E-2"/>
              <c:y val="0.4577474646655083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84338688"/>
        <c:crosses val="autoZero"/>
        <c:crossBetween val="midCat"/>
      </c:valAx>
      <c:spPr>
        <a:noFill/>
        <a:ln w="3175">
          <a:solidFill>
            <a:srgbClr val="000000"/>
          </a:solidFill>
          <a:prstDash val="solid"/>
        </a:ln>
      </c:spPr>
    </c:plotArea>
    <c:legend>
      <c:legendPos val="r"/>
      <c:layout>
        <c:manualLayout>
          <c:xMode val="edge"/>
          <c:yMode val="edge"/>
          <c:x val="0.84810810099977285"/>
          <c:y val="0.13867815640466277"/>
          <c:w val="0.15189196410215799"/>
          <c:h val="0.2706992352212956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11</xdr:col>
      <xdr:colOff>10583</xdr:colOff>
      <xdr:row>24</xdr:row>
      <xdr:rowOff>169333</xdr:rowOff>
    </xdr:to>
    <xdr:graphicFrame macro="">
      <xdr:nvGraphicFramePr>
        <xdr:cNvPr id="2" name="Chart 1">
          <a:extLst>
            <a:ext uri="{FF2B5EF4-FFF2-40B4-BE49-F238E27FC236}">
              <a16:creationId xmlns:a16="http://schemas.microsoft.com/office/drawing/2014/main" id="{DC212F11-04A8-4D25-840A-F6301BDCB8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31750</xdr:colOff>
      <xdr:row>5</xdr:row>
      <xdr:rowOff>0</xdr:rowOff>
    </xdr:from>
    <xdr:to>
      <xdr:col>23</xdr:col>
      <xdr:colOff>10582</xdr:colOff>
      <xdr:row>24</xdr:row>
      <xdr:rowOff>179917</xdr:rowOff>
    </xdr:to>
    <xdr:graphicFrame macro="">
      <xdr:nvGraphicFramePr>
        <xdr:cNvPr id="3" name="Chart 2">
          <a:extLst>
            <a:ext uri="{FF2B5EF4-FFF2-40B4-BE49-F238E27FC236}">
              <a16:creationId xmlns:a16="http://schemas.microsoft.com/office/drawing/2014/main" id="{60774D5F-EEAE-4CFA-91F6-B9E7E5D581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C075B-0E6F-4EF7-B8B4-BD74C3A0868C}">
  <sheetPr>
    <pageSetUpPr fitToPage="1"/>
  </sheetPr>
  <dimension ref="A1:AB164"/>
  <sheetViews>
    <sheetView tabSelected="1" topLeftCell="A25" zoomScale="90" zoomScaleNormal="90" workbookViewId="0">
      <selection activeCell="K57" sqref="K57"/>
    </sheetView>
  </sheetViews>
  <sheetFormatPr defaultColWidth="9.140625" defaultRowHeight="15" x14ac:dyDescent="0.25"/>
  <cols>
    <col min="1" max="1" width="9.140625" style="3"/>
    <col min="2" max="2" width="11.5703125" style="3" bestFit="1" customWidth="1"/>
    <col min="3" max="3" width="11.140625" style="4" bestFit="1" customWidth="1"/>
    <col min="4" max="4" width="9.140625" style="4"/>
    <col min="5" max="6" width="12" style="4" customWidth="1"/>
    <col min="7" max="7" width="12" style="3" customWidth="1"/>
    <col min="8" max="11" width="9.140625" style="3"/>
    <col min="12" max="12" width="7.7109375" style="4" bestFit="1" customWidth="1"/>
    <col min="13" max="13" width="5.28515625" style="4" bestFit="1" customWidth="1"/>
    <col min="14" max="14" width="7.7109375" style="4" bestFit="1" customWidth="1"/>
    <col min="15" max="15" width="5.42578125" style="1" bestFit="1" customWidth="1"/>
    <col min="16" max="16" width="9.85546875" style="1" bestFit="1" customWidth="1"/>
    <col min="17" max="19" width="9.140625" style="2"/>
    <col min="20" max="20" width="14.42578125" style="2" customWidth="1"/>
    <col min="21" max="21" width="19.42578125" style="2" bestFit="1" customWidth="1"/>
    <col min="22" max="23" width="10.28515625" style="2" bestFit="1" customWidth="1"/>
    <col min="24" max="24" width="9.140625" style="61"/>
    <col min="25" max="16384" width="9.140625" style="2"/>
  </cols>
  <sheetData>
    <row r="1" spans="2:2" x14ac:dyDescent="0.25">
      <c r="B1" s="63" t="s">
        <v>171</v>
      </c>
    </row>
    <row r="3" spans="2:2" x14ac:dyDescent="0.25">
      <c r="B3" s="3" t="s">
        <v>178</v>
      </c>
    </row>
    <row r="28" spans="1:23" x14ac:dyDescent="0.25">
      <c r="H28" s="64" t="s">
        <v>149</v>
      </c>
      <c r="I28" s="65"/>
      <c r="J28" s="65" t="s">
        <v>172</v>
      </c>
      <c r="K28" s="65"/>
      <c r="L28" s="66"/>
      <c r="Q28" s="53" t="s">
        <v>150</v>
      </c>
      <c r="R28" s="48" t="s">
        <v>7</v>
      </c>
      <c r="S28" s="48"/>
    </row>
    <row r="29" spans="1:23" s="3" customFormat="1" x14ac:dyDescent="0.25">
      <c r="A29" s="20" t="s">
        <v>148</v>
      </c>
      <c r="B29" s="21" t="s">
        <v>1</v>
      </c>
      <c r="C29" s="26" t="s">
        <v>145</v>
      </c>
      <c r="D29" s="22"/>
      <c r="E29" s="37" t="s">
        <v>142</v>
      </c>
      <c r="F29" s="37" t="s">
        <v>143</v>
      </c>
      <c r="G29" s="26" t="s">
        <v>144</v>
      </c>
      <c r="H29" s="67" t="s">
        <v>6</v>
      </c>
      <c r="I29" s="68" t="s">
        <v>146</v>
      </c>
      <c r="J29" s="69"/>
      <c r="K29" s="69"/>
      <c r="L29" s="70"/>
      <c r="M29" s="22"/>
      <c r="N29" s="22"/>
      <c r="O29" s="22" t="s">
        <v>157</v>
      </c>
      <c r="P29" s="22" t="s">
        <v>156</v>
      </c>
      <c r="Q29" s="80" t="s">
        <v>7</v>
      </c>
      <c r="R29" s="81" t="s">
        <v>146</v>
      </c>
      <c r="S29" s="82"/>
      <c r="U29" s="2"/>
      <c r="V29" s="52" t="s">
        <v>149</v>
      </c>
      <c r="W29" s="2" t="s">
        <v>181</v>
      </c>
    </row>
    <row r="30" spans="1:23" s="3" customFormat="1" x14ac:dyDescent="0.25">
      <c r="A30" s="23"/>
      <c r="B30" s="24"/>
      <c r="C30" s="27"/>
      <c r="D30" s="25"/>
      <c r="E30" s="38" t="s">
        <v>2</v>
      </c>
      <c r="F30" s="25" t="str">
        <f>E30</f>
        <v>Recovery</v>
      </c>
      <c r="G30" s="27" t="str">
        <f>F30</f>
        <v>Recovery</v>
      </c>
      <c r="H30" s="71" t="s">
        <v>3</v>
      </c>
      <c r="I30" s="72" t="s">
        <v>0</v>
      </c>
      <c r="J30" s="72" t="s">
        <v>182</v>
      </c>
      <c r="K30" s="72" t="s">
        <v>4</v>
      </c>
      <c r="L30" s="73" t="s">
        <v>5</v>
      </c>
      <c r="M30" s="25"/>
      <c r="N30" s="25"/>
      <c r="O30" s="25"/>
      <c r="P30" s="24" t="s">
        <v>147</v>
      </c>
      <c r="Q30" s="83" t="s">
        <v>182</v>
      </c>
      <c r="R30" s="84" t="s">
        <v>4</v>
      </c>
      <c r="S30" s="85" t="s">
        <v>5</v>
      </c>
      <c r="U30" s="2"/>
      <c r="V30" s="47"/>
    </row>
    <row r="31" spans="1:23" s="3" customFormat="1" x14ac:dyDescent="0.25">
      <c r="A31" s="28">
        <v>20</v>
      </c>
      <c r="B31" s="29">
        <v>44265</v>
      </c>
      <c r="C31" s="30" t="s">
        <v>8</v>
      </c>
      <c r="D31" s="10"/>
      <c r="E31" s="39">
        <v>1</v>
      </c>
      <c r="F31" s="40">
        <v>1.06</v>
      </c>
      <c r="G31" s="41">
        <f>AVERAGE(E31:F31)</f>
        <v>1.03</v>
      </c>
      <c r="H31" s="74">
        <f t="shared" ref="H31:L49" si="0">H32</f>
        <v>0.92389343495482823</v>
      </c>
      <c r="I31" s="75">
        <f t="shared" si="0"/>
        <v>0.96503198278736646</v>
      </c>
      <c r="J31" s="75">
        <f t="shared" si="0"/>
        <v>1.0780952380952382</v>
      </c>
      <c r="K31" s="75">
        <f t="shared" si="0"/>
        <v>1.1911584934031101</v>
      </c>
      <c r="L31" s="76">
        <f t="shared" si="0"/>
        <v>1.2322970412356482</v>
      </c>
      <c r="M31" s="4"/>
      <c r="N31" s="4"/>
      <c r="O31" s="6"/>
      <c r="P31" s="6">
        <f t="shared" ref="P31:P94" si="1">ABS(E31-F31)</f>
        <v>6.0000000000000053E-2</v>
      </c>
      <c r="Q31" s="86">
        <f t="shared" ref="Q31:S48" si="2">Q32</f>
        <v>2.4761904761904752E-2</v>
      </c>
      <c r="R31" s="87">
        <f t="shared" si="2"/>
        <v>6.2176870748299293E-2</v>
      </c>
      <c r="S31" s="88">
        <f t="shared" si="2"/>
        <v>8.0884353741496565E-2</v>
      </c>
      <c r="U31" s="16"/>
      <c r="V31" s="49"/>
    </row>
    <row r="32" spans="1:23" s="3" customFormat="1" x14ac:dyDescent="0.25">
      <c r="A32" s="28">
        <v>19</v>
      </c>
      <c r="B32" s="29">
        <v>44181</v>
      </c>
      <c r="C32" s="30" t="s">
        <v>9</v>
      </c>
      <c r="D32" s="10"/>
      <c r="E32" s="42">
        <v>0.95</v>
      </c>
      <c r="F32" s="43">
        <v>1.02</v>
      </c>
      <c r="G32" s="41">
        <f t="shared" ref="G32:G95" si="3">AVERAGE(E32:F32)</f>
        <v>0.98499999999999999</v>
      </c>
      <c r="H32" s="74">
        <f t="shared" si="0"/>
        <v>0.92389343495482823</v>
      </c>
      <c r="I32" s="75">
        <f t="shared" si="0"/>
        <v>0.96503198278736646</v>
      </c>
      <c r="J32" s="75">
        <f t="shared" si="0"/>
        <v>1.0780952380952382</v>
      </c>
      <c r="K32" s="75">
        <f t="shared" si="0"/>
        <v>1.1911584934031101</v>
      </c>
      <c r="L32" s="76">
        <f t="shared" si="0"/>
        <v>1.2322970412356482</v>
      </c>
      <c r="M32" s="4"/>
      <c r="N32" s="4"/>
      <c r="O32" s="6"/>
      <c r="P32" s="6">
        <f t="shared" si="1"/>
        <v>7.0000000000000062E-2</v>
      </c>
      <c r="Q32" s="86">
        <f t="shared" si="2"/>
        <v>2.4761904761904752E-2</v>
      </c>
      <c r="R32" s="87">
        <f t="shared" si="2"/>
        <v>6.2176870748299293E-2</v>
      </c>
      <c r="S32" s="88">
        <f t="shared" si="2"/>
        <v>8.0884353741496565E-2</v>
      </c>
      <c r="U32" s="16"/>
      <c r="V32" s="49"/>
      <c r="W32" s="59"/>
    </row>
    <row r="33" spans="1:28" s="3" customFormat="1" x14ac:dyDescent="0.25">
      <c r="A33" s="28">
        <v>18</v>
      </c>
      <c r="B33" s="29">
        <v>44176</v>
      </c>
      <c r="C33" s="30" t="s">
        <v>10</v>
      </c>
      <c r="D33" s="10"/>
      <c r="E33" s="42">
        <v>0.97</v>
      </c>
      <c r="F33" s="43">
        <v>0.94</v>
      </c>
      <c r="G33" s="41">
        <f t="shared" si="3"/>
        <v>0.95499999999999996</v>
      </c>
      <c r="H33" s="74">
        <f t="shared" si="0"/>
        <v>0.92389343495482823</v>
      </c>
      <c r="I33" s="75">
        <f t="shared" si="0"/>
        <v>0.96503198278736646</v>
      </c>
      <c r="J33" s="75">
        <f t="shared" si="0"/>
        <v>1.0780952380952382</v>
      </c>
      <c r="K33" s="75">
        <f t="shared" si="0"/>
        <v>1.1911584934031101</v>
      </c>
      <c r="L33" s="76">
        <f t="shared" si="0"/>
        <v>1.2322970412356482</v>
      </c>
      <c r="M33" s="4"/>
      <c r="N33" s="4"/>
      <c r="O33" s="6"/>
      <c r="P33" s="6">
        <f t="shared" si="1"/>
        <v>3.0000000000000027E-2</v>
      </c>
      <c r="Q33" s="86">
        <f t="shared" si="2"/>
        <v>2.4761904761904752E-2</v>
      </c>
      <c r="R33" s="87">
        <f t="shared" si="2"/>
        <v>6.2176870748299293E-2</v>
      </c>
      <c r="S33" s="88">
        <f t="shared" si="2"/>
        <v>8.0884353741496565E-2</v>
      </c>
      <c r="U33" s="16" t="s">
        <v>152</v>
      </c>
      <c r="V33" s="49">
        <v>2.0859999999999999</v>
      </c>
      <c r="W33" s="59" t="s">
        <v>179</v>
      </c>
    </row>
    <row r="34" spans="1:28" s="3" customFormat="1" x14ac:dyDescent="0.25">
      <c r="A34" s="28">
        <v>17</v>
      </c>
      <c r="B34" s="29">
        <v>44111</v>
      </c>
      <c r="C34" s="30" t="s">
        <v>11</v>
      </c>
      <c r="D34" s="10"/>
      <c r="E34" s="42">
        <v>0.99</v>
      </c>
      <c r="F34" s="43">
        <v>0.96</v>
      </c>
      <c r="G34" s="41">
        <f t="shared" si="3"/>
        <v>0.97499999999999998</v>
      </c>
      <c r="H34" s="74">
        <f t="shared" si="0"/>
        <v>0.92389343495482823</v>
      </c>
      <c r="I34" s="75">
        <f t="shared" si="0"/>
        <v>0.96503198278736646</v>
      </c>
      <c r="J34" s="75">
        <f t="shared" si="0"/>
        <v>1.0780952380952382</v>
      </c>
      <c r="K34" s="75">
        <f t="shared" si="0"/>
        <v>1.1911584934031101</v>
      </c>
      <c r="L34" s="76">
        <f t="shared" si="0"/>
        <v>1.2322970412356482</v>
      </c>
      <c r="M34" s="4"/>
      <c r="N34" s="4"/>
      <c r="O34" s="6"/>
      <c r="P34" s="6">
        <f t="shared" si="1"/>
        <v>3.0000000000000027E-2</v>
      </c>
      <c r="Q34" s="86">
        <f t="shared" si="2"/>
        <v>2.4761904761904752E-2</v>
      </c>
      <c r="R34" s="87">
        <f t="shared" si="2"/>
        <v>6.2176870748299293E-2</v>
      </c>
      <c r="S34" s="88">
        <f t="shared" si="2"/>
        <v>8.0884353741496565E-2</v>
      </c>
      <c r="U34" s="16" t="s">
        <v>153</v>
      </c>
      <c r="V34" s="49">
        <v>2.8450000000000002</v>
      </c>
      <c r="W34" s="59" t="s">
        <v>180</v>
      </c>
    </row>
    <row r="35" spans="1:28" s="3" customFormat="1" x14ac:dyDescent="0.25">
      <c r="A35" s="28">
        <v>16</v>
      </c>
      <c r="B35" s="29">
        <v>44088</v>
      </c>
      <c r="C35" s="30" t="s">
        <v>12</v>
      </c>
      <c r="D35" s="10"/>
      <c r="E35" s="42">
        <v>0.96</v>
      </c>
      <c r="F35" s="43">
        <v>0.98</v>
      </c>
      <c r="G35" s="41">
        <f t="shared" si="3"/>
        <v>0.97</v>
      </c>
      <c r="H35" s="74">
        <f t="shared" si="0"/>
        <v>0.92389343495482823</v>
      </c>
      <c r="I35" s="75">
        <f t="shared" si="0"/>
        <v>0.96503198278736646</v>
      </c>
      <c r="J35" s="75">
        <f t="shared" si="0"/>
        <v>1.0780952380952382</v>
      </c>
      <c r="K35" s="75">
        <f t="shared" si="0"/>
        <v>1.1911584934031101</v>
      </c>
      <c r="L35" s="76">
        <f t="shared" si="0"/>
        <v>1.2322970412356482</v>
      </c>
      <c r="M35" s="4"/>
      <c r="N35" s="4"/>
      <c r="O35" s="6"/>
      <c r="P35" s="6">
        <f t="shared" si="1"/>
        <v>2.0000000000000018E-2</v>
      </c>
      <c r="Q35" s="86">
        <f t="shared" si="2"/>
        <v>2.4761904761904752E-2</v>
      </c>
      <c r="R35" s="87">
        <f t="shared" si="2"/>
        <v>6.2176870748299293E-2</v>
      </c>
      <c r="S35" s="88">
        <f t="shared" si="2"/>
        <v>8.0884353741496565E-2</v>
      </c>
      <c r="U35" s="16" t="s">
        <v>151</v>
      </c>
      <c r="V35" s="57">
        <f>STDEV(E51:F71)</f>
        <v>5.4200985286611582E-2</v>
      </c>
      <c r="W35" s="59" t="s">
        <v>173</v>
      </c>
    </row>
    <row r="36" spans="1:28" s="3" customFormat="1" x14ac:dyDescent="0.25">
      <c r="A36" s="28">
        <v>15</v>
      </c>
      <c r="B36" s="29">
        <v>44088</v>
      </c>
      <c r="C36" s="30" t="s">
        <v>13</v>
      </c>
      <c r="D36" s="10"/>
      <c r="E36" s="39">
        <v>0.89</v>
      </c>
      <c r="F36" s="40">
        <v>0.87</v>
      </c>
      <c r="G36" s="41">
        <f t="shared" si="3"/>
        <v>0.88</v>
      </c>
      <c r="H36" s="74">
        <f t="shared" si="0"/>
        <v>0.92389343495482823</v>
      </c>
      <c r="I36" s="75">
        <f t="shared" si="0"/>
        <v>0.96503198278736646</v>
      </c>
      <c r="J36" s="75">
        <f t="shared" si="0"/>
        <v>1.0780952380952382</v>
      </c>
      <c r="K36" s="75">
        <f t="shared" si="0"/>
        <v>1.1911584934031101</v>
      </c>
      <c r="L36" s="76">
        <f t="shared" si="0"/>
        <v>1.2322970412356482</v>
      </c>
      <c r="M36" s="4"/>
      <c r="N36" s="4"/>
      <c r="O36" s="6"/>
      <c r="P36" s="6">
        <f t="shared" si="1"/>
        <v>2.0000000000000018E-2</v>
      </c>
      <c r="Q36" s="86">
        <f t="shared" si="2"/>
        <v>2.4761904761904752E-2</v>
      </c>
      <c r="R36" s="87">
        <f t="shared" si="2"/>
        <v>6.2176870748299293E-2</v>
      </c>
      <c r="S36" s="88">
        <f t="shared" si="2"/>
        <v>8.0884353741496565E-2</v>
      </c>
      <c r="U36" s="16" t="s">
        <v>154</v>
      </c>
      <c r="V36" s="58">
        <f>V33*V35</f>
        <v>0.11306325530787176</v>
      </c>
      <c r="W36" s="59" t="s">
        <v>174</v>
      </c>
    </row>
    <row r="37" spans="1:28" s="3" customFormat="1" x14ac:dyDescent="0.25">
      <c r="A37" s="28">
        <v>14</v>
      </c>
      <c r="B37" s="29">
        <v>44062</v>
      </c>
      <c r="C37" s="30" t="s">
        <v>14</v>
      </c>
      <c r="D37" s="10"/>
      <c r="E37" s="42">
        <v>1.02</v>
      </c>
      <c r="F37" s="43">
        <v>0.98</v>
      </c>
      <c r="G37" s="41">
        <f t="shared" si="3"/>
        <v>1</v>
      </c>
      <c r="H37" s="74">
        <f t="shared" si="0"/>
        <v>0.92389343495482823</v>
      </c>
      <c r="I37" s="75">
        <f t="shared" si="0"/>
        <v>0.96503198278736646</v>
      </c>
      <c r="J37" s="75">
        <f t="shared" si="0"/>
        <v>1.0780952380952382</v>
      </c>
      <c r="K37" s="75">
        <f t="shared" si="0"/>
        <v>1.1911584934031101</v>
      </c>
      <c r="L37" s="76">
        <f t="shared" si="0"/>
        <v>1.2322970412356482</v>
      </c>
      <c r="M37" s="4"/>
      <c r="N37" s="4"/>
      <c r="O37" s="6"/>
      <c r="P37" s="6">
        <f t="shared" si="1"/>
        <v>4.0000000000000036E-2</v>
      </c>
      <c r="Q37" s="86">
        <f t="shared" si="2"/>
        <v>2.4761904761904752E-2</v>
      </c>
      <c r="R37" s="87">
        <f t="shared" si="2"/>
        <v>6.2176870748299293E-2</v>
      </c>
      <c r="S37" s="88">
        <f t="shared" si="2"/>
        <v>8.0884353741496565E-2</v>
      </c>
      <c r="U37" s="16" t="s">
        <v>176</v>
      </c>
      <c r="V37" s="50">
        <f>L51</f>
        <v>1.2322970412356482</v>
      </c>
      <c r="W37" s="59" t="s">
        <v>167</v>
      </c>
    </row>
    <row r="38" spans="1:28" s="3" customFormat="1" x14ac:dyDescent="0.25">
      <c r="A38" s="28">
        <v>13</v>
      </c>
      <c r="B38" s="29">
        <v>44040</v>
      </c>
      <c r="C38" s="30" t="s">
        <v>15</v>
      </c>
      <c r="D38" s="10"/>
      <c r="E38" s="39">
        <v>1</v>
      </c>
      <c r="F38" s="40">
        <v>0.99</v>
      </c>
      <c r="G38" s="41">
        <f t="shared" si="3"/>
        <v>0.995</v>
      </c>
      <c r="H38" s="74">
        <f t="shared" si="0"/>
        <v>0.92389343495482823</v>
      </c>
      <c r="I38" s="75">
        <f t="shared" si="0"/>
        <v>0.96503198278736646</v>
      </c>
      <c r="J38" s="75">
        <f t="shared" si="0"/>
        <v>1.0780952380952382</v>
      </c>
      <c r="K38" s="75">
        <f t="shared" si="0"/>
        <v>1.1911584934031101</v>
      </c>
      <c r="L38" s="76">
        <f t="shared" si="0"/>
        <v>1.2322970412356482</v>
      </c>
      <c r="M38" s="4"/>
      <c r="N38" s="4"/>
      <c r="O38" s="6"/>
      <c r="P38" s="6">
        <f t="shared" si="1"/>
        <v>1.0000000000000009E-2</v>
      </c>
      <c r="Q38" s="86">
        <f t="shared" si="2"/>
        <v>2.4761904761904752E-2</v>
      </c>
      <c r="R38" s="87">
        <f t="shared" si="2"/>
        <v>6.2176870748299293E-2</v>
      </c>
      <c r="S38" s="88">
        <f t="shared" si="2"/>
        <v>8.0884353741496565E-2</v>
      </c>
      <c r="U38" s="16" t="s">
        <v>177</v>
      </c>
      <c r="V38" s="50">
        <f>H51</f>
        <v>0.92389343495482823</v>
      </c>
      <c r="W38" s="59" t="s">
        <v>168</v>
      </c>
    </row>
    <row r="39" spans="1:28" s="3" customFormat="1" x14ac:dyDescent="0.25">
      <c r="A39" s="28">
        <v>12</v>
      </c>
      <c r="B39" s="29">
        <v>44025</v>
      </c>
      <c r="C39" s="30" t="s">
        <v>16</v>
      </c>
      <c r="D39" s="10"/>
      <c r="E39" s="42">
        <v>0.98</v>
      </c>
      <c r="F39" s="43">
        <v>0.96</v>
      </c>
      <c r="G39" s="41">
        <f t="shared" si="3"/>
        <v>0.97</v>
      </c>
      <c r="H39" s="74">
        <f t="shared" si="0"/>
        <v>0.92389343495482823</v>
      </c>
      <c r="I39" s="75">
        <f t="shared" si="0"/>
        <v>0.96503198278736646</v>
      </c>
      <c r="J39" s="75">
        <f t="shared" si="0"/>
        <v>1.0780952380952382</v>
      </c>
      <c r="K39" s="75">
        <f t="shared" si="0"/>
        <v>1.1911584934031101</v>
      </c>
      <c r="L39" s="76">
        <f t="shared" si="0"/>
        <v>1.2322970412356482</v>
      </c>
      <c r="M39" s="4"/>
      <c r="N39" s="4"/>
      <c r="O39" s="6"/>
      <c r="P39" s="6">
        <f t="shared" si="1"/>
        <v>2.0000000000000018E-2</v>
      </c>
      <c r="Q39" s="86">
        <f t="shared" si="2"/>
        <v>2.4761904761904752E-2</v>
      </c>
      <c r="R39" s="87">
        <f t="shared" si="2"/>
        <v>6.2176870748299293E-2</v>
      </c>
      <c r="S39" s="88">
        <f t="shared" si="2"/>
        <v>8.0884353741496565E-2</v>
      </c>
      <c r="U39" s="16"/>
      <c r="V39" s="16"/>
      <c r="W39" s="59"/>
    </row>
    <row r="40" spans="1:28" s="3" customFormat="1" x14ac:dyDescent="0.25">
      <c r="A40" s="28">
        <v>11</v>
      </c>
      <c r="B40" s="29">
        <v>43913</v>
      </c>
      <c r="C40" s="30" t="s">
        <v>17</v>
      </c>
      <c r="D40" s="10"/>
      <c r="E40" s="42">
        <v>0.93</v>
      </c>
      <c r="F40" s="43">
        <v>0.95</v>
      </c>
      <c r="G40" s="41">
        <f t="shared" si="3"/>
        <v>0.94</v>
      </c>
      <c r="H40" s="74">
        <f t="shared" si="0"/>
        <v>0.92389343495482823</v>
      </c>
      <c r="I40" s="75">
        <f t="shared" si="0"/>
        <v>0.96503198278736646</v>
      </c>
      <c r="J40" s="75">
        <f t="shared" si="0"/>
        <v>1.0780952380952382</v>
      </c>
      <c r="K40" s="75">
        <f t="shared" si="0"/>
        <v>1.1911584934031101</v>
      </c>
      <c r="L40" s="76">
        <f t="shared" si="0"/>
        <v>1.2322970412356482</v>
      </c>
      <c r="M40" s="4"/>
      <c r="N40" s="4"/>
      <c r="O40" s="6"/>
      <c r="P40" s="6">
        <f t="shared" si="1"/>
        <v>1.9999999999999907E-2</v>
      </c>
      <c r="Q40" s="86">
        <f t="shared" si="2"/>
        <v>2.4761904761904752E-2</v>
      </c>
      <c r="R40" s="87">
        <f t="shared" si="2"/>
        <v>6.2176870748299293E-2</v>
      </c>
      <c r="S40" s="88">
        <f t="shared" si="2"/>
        <v>8.0884353741496565E-2</v>
      </c>
      <c r="U40" s="16"/>
      <c r="V40" s="16"/>
      <c r="W40" s="59"/>
    </row>
    <row r="41" spans="1:28" s="3" customFormat="1" x14ac:dyDescent="0.25">
      <c r="A41" s="28">
        <v>10</v>
      </c>
      <c r="B41" s="29">
        <v>43874</v>
      </c>
      <c r="C41" s="30" t="s">
        <v>18</v>
      </c>
      <c r="D41" s="10"/>
      <c r="E41" s="42">
        <v>1.1399999999999999</v>
      </c>
      <c r="F41" s="43">
        <v>1.1499999999999999</v>
      </c>
      <c r="G41" s="41">
        <f t="shared" si="3"/>
        <v>1.145</v>
      </c>
      <c r="H41" s="74">
        <f t="shared" si="0"/>
        <v>0.92389343495482823</v>
      </c>
      <c r="I41" s="75">
        <f t="shared" si="0"/>
        <v>0.96503198278736646</v>
      </c>
      <c r="J41" s="75">
        <f t="shared" si="0"/>
        <v>1.0780952380952382</v>
      </c>
      <c r="K41" s="75">
        <f t="shared" si="0"/>
        <v>1.1911584934031101</v>
      </c>
      <c r="L41" s="76">
        <f t="shared" si="0"/>
        <v>1.2322970412356482</v>
      </c>
      <c r="M41" s="4"/>
      <c r="N41" s="4"/>
      <c r="O41" s="6"/>
      <c r="P41" s="6">
        <f t="shared" si="1"/>
        <v>1.0000000000000009E-2</v>
      </c>
      <c r="Q41" s="86">
        <f t="shared" si="2"/>
        <v>2.4761904761904752E-2</v>
      </c>
      <c r="R41" s="87">
        <f t="shared" si="2"/>
        <v>6.2176870748299293E-2</v>
      </c>
      <c r="S41" s="88">
        <f t="shared" si="2"/>
        <v>8.0884353741496565E-2</v>
      </c>
      <c r="U41" s="16"/>
      <c r="V41" s="16"/>
      <c r="W41" s="59"/>
      <c r="Y41" s="5"/>
      <c r="AB41" s="16"/>
    </row>
    <row r="42" spans="1:28" s="3" customFormat="1" x14ac:dyDescent="0.25">
      <c r="A42" s="28">
        <v>9</v>
      </c>
      <c r="B42" s="29">
        <v>43826</v>
      </c>
      <c r="C42" s="30" t="s">
        <v>19</v>
      </c>
      <c r="D42" s="10"/>
      <c r="E42" s="42">
        <v>0.95</v>
      </c>
      <c r="F42" s="43">
        <v>1.01</v>
      </c>
      <c r="G42" s="41">
        <f t="shared" si="3"/>
        <v>0.98</v>
      </c>
      <c r="H42" s="74">
        <f t="shared" si="0"/>
        <v>0.92389343495482823</v>
      </c>
      <c r="I42" s="75">
        <f t="shared" si="0"/>
        <v>0.96503198278736646</v>
      </c>
      <c r="J42" s="75">
        <f t="shared" si="0"/>
        <v>1.0780952380952382</v>
      </c>
      <c r="K42" s="75">
        <f t="shared" si="0"/>
        <v>1.1911584934031101</v>
      </c>
      <c r="L42" s="76">
        <f t="shared" si="0"/>
        <v>1.2322970412356482</v>
      </c>
      <c r="M42" s="4"/>
      <c r="N42" s="4"/>
      <c r="O42" s="6"/>
      <c r="P42" s="6">
        <f t="shared" si="1"/>
        <v>6.0000000000000053E-2</v>
      </c>
      <c r="Q42" s="86">
        <f t="shared" si="2"/>
        <v>2.4761904761904752E-2</v>
      </c>
      <c r="R42" s="87">
        <f t="shared" si="2"/>
        <v>6.2176870748299293E-2</v>
      </c>
      <c r="S42" s="88">
        <f t="shared" si="2"/>
        <v>8.0884353741496565E-2</v>
      </c>
      <c r="U42" s="16"/>
      <c r="V42" s="16"/>
      <c r="W42" s="59"/>
      <c r="Y42" s="5"/>
      <c r="AB42" s="16"/>
    </row>
    <row r="43" spans="1:28" s="3" customFormat="1" x14ac:dyDescent="0.25">
      <c r="A43" s="28">
        <v>8</v>
      </c>
      <c r="B43" s="29">
        <v>43790</v>
      </c>
      <c r="C43" s="30" t="s">
        <v>20</v>
      </c>
      <c r="D43" s="10"/>
      <c r="E43" s="42">
        <v>1.18</v>
      </c>
      <c r="F43" s="43">
        <v>1.1299999999999999</v>
      </c>
      <c r="G43" s="41">
        <f t="shared" si="3"/>
        <v>1.1549999999999998</v>
      </c>
      <c r="H43" s="74">
        <f t="shared" si="0"/>
        <v>0.92389343495482823</v>
      </c>
      <c r="I43" s="75">
        <f t="shared" si="0"/>
        <v>0.96503198278736646</v>
      </c>
      <c r="J43" s="75">
        <f t="shared" si="0"/>
        <v>1.0780952380952382</v>
      </c>
      <c r="K43" s="75">
        <f t="shared" si="0"/>
        <v>1.1911584934031101</v>
      </c>
      <c r="L43" s="76">
        <f t="shared" si="0"/>
        <v>1.2322970412356482</v>
      </c>
      <c r="M43" s="4"/>
      <c r="N43" s="4"/>
      <c r="O43" s="6"/>
      <c r="P43" s="6">
        <f t="shared" si="1"/>
        <v>5.0000000000000044E-2</v>
      </c>
      <c r="Q43" s="86">
        <f t="shared" si="2"/>
        <v>2.4761904761904752E-2</v>
      </c>
      <c r="R43" s="87">
        <f t="shared" si="2"/>
        <v>6.2176870748299293E-2</v>
      </c>
      <c r="S43" s="88">
        <f t="shared" si="2"/>
        <v>8.0884353741496565E-2</v>
      </c>
      <c r="V43" s="16"/>
      <c r="W43" s="16"/>
      <c r="X43" s="59"/>
      <c r="Y43" s="5"/>
    </row>
    <row r="44" spans="1:28" s="3" customFormat="1" x14ac:dyDescent="0.25">
      <c r="A44" s="28">
        <v>7</v>
      </c>
      <c r="B44" s="29">
        <v>43627</v>
      </c>
      <c r="C44" s="30" t="s">
        <v>21</v>
      </c>
      <c r="D44" s="10"/>
      <c r="E44" s="39">
        <v>1.17</v>
      </c>
      <c r="F44" s="40">
        <v>1.03</v>
      </c>
      <c r="G44" s="41">
        <f t="shared" si="3"/>
        <v>1.1000000000000001</v>
      </c>
      <c r="H44" s="74">
        <f t="shared" si="0"/>
        <v>0.92389343495482823</v>
      </c>
      <c r="I44" s="75">
        <f t="shared" si="0"/>
        <v>0.96503198278736646</v>
      </c>
      <c r="J44" s="75">
        <f t="shared" si="0"/>
        <v>1.0780952380952382</v>
      </c>
      <c r="K44" s="75">
        <f t="shared" si="0"/>
        <v>1.1911584934031101</v>
      </c>
      <c r="L44" s="76">
        <f t="shared" si="0"/>
        <v>1.2322970412356482</v>
      </c>
      <c r="M44" s="4"/>
      <c r="N44" s="4"/>
      <c r="O44" s="6"/>
      <c r="P44" s="6">
        <f t="shared" si="1"/>
        <v>0.1399999999999999</v>
      </c>
      <c r="Q44" s="86">
        <f t="shared" si="2"/>
        <v>2.4761904761904752E-2</v>
      </c>
      <c r="R44" s="87">
        <f t="shared" si="2"/>
        <v>6.2176870748299293E-2</v>
      </c>
      <c r="S44" s="88">
        <f t="shared" si="2"/>
        <v>8.0884353741496565E-2</v>
      </c>
      <c r="U44" s="2"/>
      <c r="V44" s="53" t="s">
        <v>150</v>
      </c>
      <c r="W44" s="2" t="s">
        <v>181</v>
      </c>
      <c r="X44" s="59"/>
      <c r="Y44" s="5"/>
    </row>
    <row r="45" spans="1:28" s="3" customFormat="1" x14ac:dyDescent="0.25">
      <c r="A45" s="28">
        <v>6</v>
      </c>
      <c r="B45" s="31">
        <v>43626</v>
      </c>
      <c r="C45" s="30" t="s">
        <v>22</v>
      </c>
      <c r="D45" s="10"/>
      <c r="E45" s="39">
        <v>1</v>
      </c>
      <c r="F45" s="40">
        <v>1.02</v>
      </c>
      <c r="G45" s="41">
        <f t="shared" si="3"/>
        <v>1.01</v>
      </c>
      <c r="H45" s="74">
        <f t="shared" si="0"/>
        <v>0.92389343495482823</v>
      </c>
      <c r="I45" s="75">
        <f t="shared" si="0"/>
        <v>0.96503198278736646</v>
      </c>
      <c r="J45" s="75">
        <f t="shared" si="0"/>
        <v>1.0780952380952382</v>
      </c>
      <c r="K45" s="75">
        <f t="shared" si="0"/>
        <v>1.1911584934031101</v>
      </c>
      <c r="L45" s="76">
        <f t="shared" si="0"/>
        <v>1.2322970412356482</v>
      </c>
      <c r="M45" s="4"/>
      <c r="N45" s="4"/>
      <c r="O45" s="6"/>
      <c r="P45" s="6">
        <f t="shared" si="1"/>
        <v>2.0000000000000018E-2</v>
      </c>
      <c r="Q45" s="86">
        <f t="shared" si="2"/>
        <v>2.4761904761904752E-2</v>
      </c>
      <c r="R45" s="87">
        <f t="shared" si="2"/>
        <v>6.2176870748299293E-2</v>
      </c>
      <c r="S45" s="88">
        <f t="shared" si="2"/>
        <v>8.0884353741496565E-2</v>
      </c>
      <c r="U45" s="2"/>
      <c r="V45" s="48"/>
      <c r="W45" s="59"/>
      <c r="X45" s="59"/>
      <c r="Y45" s="5"/>
    </row>
    <row r="46" spans="1:28" s="3" customFormat="1" x14ac:dyDescent="0.25">
      <c r="A46" s="28">
        <v>5</v>
      </c>
      <c r="B46" s="31">
        <v>43609</v>
      </c>
      <c r="C46" s="30" t="s">
        <v>23</v>
      </c>
      <c r="D46" s="10"/>
      <c r="E46" s="42">
        <v>1.04</v>
      </c>
      <c r="F46" s="43">
        <v>1.02</v>
      </c>
      <c r="G46" s="41">
        <f t="shared" si="3"/>
        <v>1.03</v>
      </c>
      <c r="H46" s="74">
        <f t="shared" si="0"/>
        <v>0.92389343495482823</v>
      </c>
      <c r="I46" s="75">
        <f t="shared" si="0"/>
        <v>0.96503198278736646</v>
      </c>
      <c r="J46" s="75">
        <f t="shared" si="0"/>
        <v>1.0780952380952382</v>
      </c>
      <c r="K46" s="75">
        <f t="shared" si="0"/>
        <v>1.1911584934031101</v>
      </c>
      <c r="L46" s="76">
        <f t="shared" si="0"/>
        <v>1.2322970412356482</v>
      </c>
      <c r="M46" s="4"/>
      <c r="N46" s="4"/>
      <c r="O46" s="6"/>
      <c r="P46" s="6">
        <f t="shared" si="1"/>
        <v>2.0000000000000018E-2</v>
      </c>
      <c r="Q46" s="86">
        <f t="shared" si="2"/>
        <v>2.4761904761904752E-2</v>
      </c>
      <c r="R46" s="87">
        <f t="shared" si="2"/>
        <v>6.2176870748299293E-2</v>
      </c>
      <c r="S46" s="88">
        <f t="shared" si="2"/>
        <v>8.0884353741496565E-2</v>
      </c>
      <c r="U46" s="16"/>
      <c r="V46" s="51"/>
      <c r="W46" s="59"/>
      <c r="X46" s="59"/>
      <c r="Y46" s="5"/>
    </row>
    <row r="47" spans="1:28" s="3" customFormat="1" x14ac:dyDescent="0.25">
      <c r="A47" s="28">
        <v>4</v>
      </c>
      <c r="B47" s="31">
        <v>43598</v>
      </c>
      <c r="C47" s="30" t="s">
        <v>24</v>
      </c>
      <c r="D47" s="10"/>
      <c r="E47" s="42">
        <v>0.99</v>
      </c>
      <c r="F47" s="43">
        <v>0.95</v>
      </c>
      <c r="G47" s="41">
        <f t="shared" si="3"/>
        <v>0.97</v>
      </c>
      <c r="H47" s="74">
        <f t="shared" si="0"/>
        <v>0.92389343495482823</v>
      </c>
      <c r="I47" s="75">
        <f t="shared" si="0"/>
        <v>0.96503198278736646</v>
      </c>
      <c r="J47" s="75">
        <f t="shared" si="0"/>
        <v>1.0780952380952382</v>
      </c>
      <c r="K47" s="75">
        <f t="shared" si="0"/>
        <v>1.1911584934031101</v>
      </c>
      <c r="L47" s="76">
        <f t="shared" si="0"/>
        <v>1.2322970412356482</v>
      </c>
      <c r="M47" s="4"/>
      <c r="N47" s="4"/>
      <c r="O47" s="6"/>
      <c r="P47" s="6">
        <f t="shared" si="1"/>
        <v>4.0000000000000036E-2</v>
      </c>
      <c r="Q47" s="86">
        <f t="shared" si="2"/>
        <v>2.4761904761904752E-2</v>
      </c>
      <c r="R47" s="87">
        <f t="shared" si="2"/>
        <v>6.2176870748299293E-2</v>
      </c>
      <c r="S47" s="88">
        <f t="shared" si="2"/>
        <v>8.0884353741496565E-2</v>
      </c>
      <c r="U47" s="16"/>
      <c r="V47" s="54"/>
      <c r="W47" s="59"/>
      <c r="X47" s="59"/>
      <c r="Y47" s="5"/>
    </row>
    <row r="48" spans="1:28" s="3" customFormat="1" x14ac:dyDescent="0.25">
      <c r="A48" s="28">
        <v>3</v>
      </c>
      <c r="B48" s="32">
        <v>43543</v>
      </c>
      <c r="C48" s="30" t="s">
        <v>25</v>
      </c>
      <c r="D48" s="10"/>
      <c r="E48" s="39">
        <v>1.03</v>
      </c>
      <c r="F48" s="40">
        <v>0.99</v>
      </c>
      <c r="G48" s="41">
        <f t="shared" si="3"/>
        <v>1.01</v>
      </c>
      <c r="H48" s="74">
        <f t="shared" si="0"/>
        <v>0.92389343495482823</v>
      </c>
      <c r="I48" s="75">
        <f t="shared" si="0"/>
        <v>0.96503198278736646</v>
      </c>
      <c r="J48" s="75">
        <f t="shared" si="0"/>
        <v>1.0780952380952382</v>
      </c>
      <c r="K48" s="75">
        <f t="shared" si="0"/>
        <v>1.1911584934031101</v>
      </c>
      <c r="L48" s="76">
        <f t="shared" si="0"/>
        <v>1.2322970412356482</v>
      </c>
      <c r="M48" s="4"/>
      <c r="N48" s="4"/>
      <c r="O48" s="6"/>
      <c r="P48" s="6">
        <f t="shared" si="1"/>
        <v>4.0000000000000036E-2</v>
      </c>
      <c r="Q48" s="86">
        <f t="shared" si="2"/>
        <v>2.4761904761904752E-2</v>
      </c>
      <c r="R48" s="87">
        <f t="shared" si="2"/>
        <v>6.2176870748299293E-2</v>
      </c>
      <c r="S48" s="88">
        <f t="shared" si="2"/>
        <v>8.0884353741496565E-2</v>
      </c>
      <c r="U48" s="16" t="s">
        <v>152</v>
      </c>
      <c r="V48" s="54" t="s">
        <v>155</v>
      </c>
      <c r="W48" s="59" t="s">
        <v>162</v>
      </c>
      <c r="X48" s="59"/>
      <c r="Y48" s="5"/>
    </row>
    <row r="49" spans="1:25" s="3" customFormat="1" x14ac:dyDescent="0.25">
      <c r="A49" s="28">
        <v>2</v>
      </c>
      <c r="B49" s="33">
        <v>43487</v>
      </c>
      <c r="C49" s="30" t="s">
        <v>26</v>
      </c>
      <c r="D49" s="10"/>
      <c r="E49" s="39">
        <v>1.06</v>
      </c>
      <c r="F49" s="40">
        <v>1.04</v>
      </c>
      <c r="G49" s="41">
        <f t="shared" si="3"/>
        <v>1.05</v>
      </c>
      <c r="H49" s="74">
        <f t="shared" si="0"/>
        <v>0.92389343495482823</v>
      </c>
      <c r="I49" s="75">
        <f t="shared" si="0"/>
        <v>0.96503198278736646</v>
      </c>
      <c r="J49" s="75">
        <f t="shared" si="0"/>
        <v>1.0780952380952382</v>
      </c>
      <c r="K49" s="75">
        <f t="shared" si="0"/>
        <v>1.1911584934031101</v>
      </c>
      <c r="L49" s="76">
        <f t="shared" si="0"/>
        <v>1.2322970412356482</v>
      </c>
      <c r="M49" s="4"/>
      <c r="N49" s="4"/>
      <c r="O49" s="6"/>
      <c r="P49" s="6">
        <f t="shared" si="1"/>
        <v>2.0000000000000018E-2</v>
      </c>
      <c r="Q49" s="86">
        <f t="shared" ref="Q49:S50" si="4">Q50</f>
        <v>2.4761904761904752E-2</v>
      </c>
      <c r="R49" s="87">
        <f t="shared" si="4"/>
        <v>6.2176870748299293E-2</v>
      </c>
      <c r="S49" s="88">
        <f t="shared" si="4"/>
        <v>8.0884353741496565E-2</v>
      </c>
      <c r="U49" s="16" t="s">
        <v>153</v>
      </c>
      <c r="V49" s="54" t="s">
        <v>155</v>
      </c>
      <c r="W49" s="59" t="s">
        <v>163</v>
      </c>
      <c r="X49" s="59"/>
      <c r="Y49" s="5"/>
    </row>
    <row r="50" spans="1:25" s="3" customFormat="1" x14ac:dyDescent="0.25">
      <c r="A50" s="34">
        <v>1</v>
      </c>
      <c r="B50" s="35">
        <v>43479</v>
      </c>
      <c r="C50" s="36" t="s">
        <v>27</v>
      </c>
      <c r="D50" s="10"/>
      <c r="E50" s="44">
        <v>1.05</v>
      </c>
      <c r="F50" s="45">
        <v>1.03</v>
      </c>
      <c r="G50" s="46">
        <f t="shared" si="3"/>
        <v>1.04</v>
      </c>
      <c r="H50" s="77">
        <f>H51</f>
        <v>0.92389343495482823</v>
      </c>
      <c r="I50" s="78">
        <f>I51</f>
        <v>0.96503198278736646</v>
      </c>
      <c r="J50" s="78">
        <f>J51</f>
        <v>1.0780952380952382</v>
      </c>
      <c r="K50" s="78">
        <f>K51</f>
        <v>1.1911584934031101</v>
      </c>
      <c r="L50" s="79">
        <f>L51</f>
        <v>1.2322970412356482</v>
      </c>
      <c r="M50" s="4"/>
      <c r="N50" s="4"/>
      <c r="O50" s="6"/>
      <c r="P50" s="6">
        <f t="shared" si="1"/>
        <v>2.0000000000000018E-2</v>
      </c>
      <c r="Q50" s="89">
        <f t="shared" si="4"/>
        <v>2.4761904761904752E-2</v>
      </c>
      <c r="R50" s="90">
        <f t="shared" si="4"/>
        <v>6.2176870748299293E-2</v>
      </c>
      <c r="S50" s="91">
        <f t="shared" si="4"/>
        <v>8.0884353741496565E-2</v>
      </c>
      <c r="U50" s="16" t="s">
        <v>151</v>
      </c>
      <c r="V50" s="62" t="s">
        <v>155</v>
      </c>
      <c r="W50" s="59" t="s">
        <v>173</v>
      </c>
      <c r="X50" s="59"/>
      <c r="Y50" s="5"/>
    </row>
    <row r="51" spans="1:25" s="3" customFormat="1" x14ac:dyDescent="0.25">
      <c r="A51" s="17">
        <v>0</v>
      </c>
      <c r="B51" s="18">
        <v>43430</v>
      </c>
      <c r="C51" s="19" t="s">
        <v>28</v>
      </c>
      <c r="D51" s="19"/>
      <c r="E51" s="7">
        <v>1.1000000000000001</v>
      </c>
      <c r="F51" s="7">
        <v>1.0900000000000001</v>
      </c>
      <c r="G51" s="7">
        <f t="shared" si="3"/>
        <v>1.0950000000000002</v>
      </c>
      <c r="H51" s="7">
        <f>J51-V34*V35</f>
        <v>0.92389343495482823</v>
      </c>
      <c r="I51" s="7">
        <f>J51-V33*V35</f>
        <v>0.96503198278736646</v>
      </c>
      <c r="J51" s="7">
        <f>AVERAGE(E51:F71)</f>
        <v>1.0780952380952382</v>
      </c>
      <c r="K51" s="7">
        <f>J51+V33*V35</f>
        <v>1.1911584934031101</v>
      </c>
      <c r="L51" s="7">
        <f>J51+V34*V35</f>
        <v>1.2322970412356482</v>
      </c>
      <c r="M51" s="19"/>
      <c r="N51" s="19"/>
      <c r="O51" s="6"/>
      <c r="P51" s="7">
        <f t="shared" si="1"/>
        <v>1.0000000000000009E-2</v>
      </c>
      <c r="Q51" s="7">
        <f>AVERAGE(P51:P71)</f>
        <v>2.4761904761904752E-2</v>
      </c>
      <c r="R51" s="7">
        <f>V56*Q51</f>
        <v>6.2176870748299293E-2</v>
      </c>
      <c r="S51" s="7">
        <f>V57*Q51</f>
        <v>8.0884353741496565E-2</v>
      </c>
      <c r="T51" s="5"/>
      <c r="U51" s="16" t="s">
        <v>154</v>
      </c>
      <c r="V51" s="54" t="s">
        <v>155</v>
      </c>
      <c r="W51" s="59" t="s">
        <v>174</v>
      </c>
      <c r="X51" s="59"/>
      <c r="Y51" s="5"/>
    </row>
    <row r="52" spans="1:25" s="3" customFormat="1" x14ac:dyDescent="0.25">
      <c r="A52" s="3">
        <v>-1</v>
      </c>
      <c r="B52" s="15">
        <v>43361</v>
      </c>
      <c r="C52" s="10" t="s">
        <v>29</v>
      </c>
      <c r="D52" s="10"/>
      <c r="E52" s="11">
        <v>1.01</v>
      </c>
      <c r="F52" s="11">
        <v>1.04</v>
      </c>
      <c r="G52" s="6">
        <f t="shared" si="3"/>
        <v>1.0249999999999999</v>
      </c>
      <c r="K52" s="6"/>
      <c r="L52" s="6"/>
      <c r="M52" s="6"/>
      <c r="N52" s="6"/>
      <c r="O52" s="6"/>
      <c r="P52" s="6">
        <f t="shared" si="1"/>
        <v>3.0000000000000027E-2</v>
      </c>
      <c r="Q52" s="6"/>
      <c r="R52" s="6"/>
      <c r="S52" s="6"/>
      <c r="T52" s="5"/>
      <c r="U52" s="16" t="s">
        <v>176</v>
      </c>
      <c r="V52" s="62">
        <f>S51</f>
        <v>8.0884353741496565E-2</v>
      </c>
      <c r="W52" s="59" t="s">
        <v>167</v>
      </c>
      <c r="X52" s="59"/>
    </row>
    <row r="53" spans="1:25" s="3" customFormat="1" x14ac:dyDescent="0.25">
      <c r="A53" s="3">
        <v>-2</v>
      </c>
      <c r="B53" s="14">
        <v>43335</v>
      </c>
      <c r="C53" s="10" t="s">
        <v>30</v>
      </c>
      <c r="D53" s="10"/>
      <c r="E53" s="11">
        <v>1.0900000000000001</v>
      </c>
      <c r="F53" s="11">
        <v>1.07</v>
      </c>
      <c r="G53" s="6">
        <f t="shared" si="3"/>
        <v>1.08</v>
      </c>
      <c r="K53" s="6"/>
      <c r="L53" s="6"/>
      <c r="M53" s="6"/>
      <c r="N53" s="6"/>
      <c r="O53" s="6"/>
      <c r="P53" s="6">
        <f t="shared" si="1"/>
        <v>2.0000000000000018E-2</v>
      </c>
      <c r="Q53" s="6"/>
      <c r="R53" s="6"/>
      <c r="S53" s="6"/>
      <c r="T53" s="5"/>
      <c r="U53" s="16" t="s">
        <v>177</v>
      </c>
      <c r="V53" s="54" t="s">
        <v>155</v>
      </c>
      <c r="W53" s="59" t="s">
        <v>175</v>
      </c>
      <c r="X53" s="59"/>
    </row>
    <row r="54" spans="1:25" s="3" customFormat="1" x14ac:dyDescent="0.25">
      <c r="A54" s="3">
        <v>-3</v>
      </c>
      <c r="B54" s="14">
        <v>43318</v>
      </c>
      <c r="C54" s="10" t="s">
        <v>31</v>
      </c>
      <c r="D54" s="10"/>
      <c r="E54" s="11">
        <v>1.05</v>
      </c>
      <c r="F54" s="11">
        <v>1.05</v>
      </c>
      <c r="G54" s="6">
        <f t="shared" si="3"/>
        <v>1.05</v>
      </c>
      <c r="K54" s="6"/>
      <c r="L54" s="6"/>
      <c r="M54" s="6"/>
      <c r="N54" s="6"/>
      <c r="O54" s="6"/>
      <c r="P54" s="6">
        <f t="shared" si="1"/>
        <v>0</v>
      </c>
      <c r="Q54" s="6"/>
      <c r="R54" s="6"/>
      <c r="S54" s="6"/>
      <c r="T54" s="5"/>
      <c r="U54" s="16" t="s">
        <v>158</v>
      </c>
      <c r="V54" s="54">
        <v>1.1284000000000001</v>
      </c>
      <c r="W54" s="59" t="s">
        <v>164</v>
      </c>
      <c r="X54" s="59"/>
    </row>
    <row r="55" spans="1:25" s="3" customFormat="1" x14ac:dyDescent="0.25">
      <c r="A55" s="3">
        <v>-4</v>
      </c>
      <c r="B55" s="14">
        <v>43295</v>
      </c>
      <c r="C55" s="10" t="s">
        <v>32</v>
      </c>
      <c r="D55" s="10"/>
      <c r="E55" s="11">
        <v>1.02</v>
      </c>
      <c r="F55" s="11">
        <v>1</v>
      </c>
      <c r="G55" s="6">
        <f t="shared" si="3"/>
        <v>1.01</v>
      </c>
      <c r="K55" s="6"/>
      <c r="L55" s="6"/>
      <c r="M55" s="6"/>
      <c r="N55" s="6"/>
      <c r="O55" s="6"/>
      <c r="P55" s="6">
        <f t="shared" si="1"/>
        <v>2.0000000000000018E-2</v>
      </c>
      <c r="Q55" s="6"/>
      <c r="R55" s="6"/>
      <c r="S55" s="6"/>
      <c r="T55" s="5"/>
      <c r="U55" s="16" t="s">
        <v>161</v>
      </c>
      <c r="V55" s="54">
        <v>0.85250000000000004</v>
      </c>
      <c r="W55" s="59" t="s">
        <v>164</v>
      </c>
      <c r="X55" s="59"/>
    </row>
    <row r="56" spans="1:25" s="3" customFormat="1" x14ac:dyDescent="0.25">
      <c r="A56" s="3">
        <v>-5</v>
      </c>
      <c r="B56" s="14">
        <v>43159</v>
      </c>
      <c r="C56" s="10" t="s">
        <v>33</v>
      </c>
      <c r="D56" s="10"/>
      <c r="E56" s="11">
        <v>1.1399999999999999</v>
      </c>
      <c r="F56" s="11">
        <v>1.06</v>
      </c>
      <c r="G56" s="6">
        <f t="shared" si="3"/>
        <v>1.1000000000000001</v>
      </c>
      <c r="K56" s="6"/>
      <c r="L56" s="6"/>
      <c r="M56" s="6"/>
      <c r="N56" s="6"/>
      <c r="O56" s="6"/>
      <c r="P56" s="6">
        <f t="shared" si="1"/>
        <v>7.9999999999999849E-2</v>
      </c>
      <c r="Q56" s="6"/>
      <c r="R56" s="6"/>
      <c r="S56" s="6"/>
      <c r="T56" s="5"/>
      <c r="U56" s="16" t="s">
        <v>160</v>
      </c>
      <c r="V56" s="92">
        <f>1+2*(V55/V54)</f>
        <v>2.5109890109890109</v>
      </c>
      <c r="W56" s="59" t="s">
        <v>165</v>
      </c>
      <c r="X56" s="59"/>
      <c r="Y56" s="3" t="s">
        <v>170</v>
      </c>
    </row>
    <row r="57" spans="1:25" s="3" customFormat="1" x14ac:dyDescent="0.25">
      <c r="A57" s="3">
        <v>-6</v>
      </c>
      <c r="B57" s="14">
        <v>43112</v>
      </c>
      <c r="C57" s="10" t="s">
        <v>34</v>
      </c>
      <c r="D57" s="10"/>
      <c r="E57" s="11">
        <v>1.07</v>
      </c>
      <c r="F57" s="11">
        <v>1.08</v>
      </c>
      <c r="G57" s="6">
        <f t="shared" si="3"/>
        <v>1.0750000000000002</v>
      </c>
      <c r="K57" s="6"/>
      <c r="L57" s="6"/>
      <c r="M57" s="6"/>
      <c r="N57" s="6"/>
      <c r="O57" s="6"/>
      <c r="P57" s="6">
        <f t="shared" si="1"/>
        <v>1.0000000000000009E-2</v>
      </c>
      <c r="Q57" s="6"/>
      <c r="R57" s="6"/>
      <c r="S57" s="6"/>
      <c r="T57" s="5"/>
      <c r="U57" s="16" t="s">
        <v>159</v>
      </c>
      <c r="V57" s="92">
        <f>1+3*(V55/V54)</f>
        <v>3.2664835164835164</v>
      </c>
      <c r="W57" s="59" t="s">
        <v>166</v>
      </c>
      <c r="X57" s="59"/>
      <c r="Y57" s="3" t="s">
        <v>169</v>
      </c>
    </row>
    <row r="58" spans="1:25" s="3" customFormat="1" x14ac:dyDescent="0.25">
      <c r="A58" s="3">
        <v>-7</v>
      </c>
      <c r="B58" s="14">
        <v>43106</v>
      </c>
      <c r="C58" s="10" t="s">
        <v>35</v>
      </c>
      <c r="D58" s="10"/>
      <c r="E58" s="11">
        <v>1.02</v>
      </c>
      <c r="F58" s="11">
        <v>1.01</v>
      </c>
      <c r="G58" s="6">
        <f t="shared" si="3"/>
        <v>1.0150000000000001</v>
      </c>
      <c r="K58" s="6"/>
      <c r="L58" s="6"/>
      <c r="M58" s="6"/>
      <c r="N58" s="6"/>
      <c r="O58" s="6"/>
      <c r="P58" s="6">
        <f t="shared" si="1"/>
        <v>1.0000000000000009E-2</v>
      </c>
      <c r="Q58" s="6"/>
      <c r="R58" s="6"/>
      <c r="S58" s="6"/>
      <c r="T58" s="5"/>
      <c r="V58" s="5"/>
      <c r="X58" s="59"/>
    </row>
    <row r="59" spans="1:25" s="3" customFormat="1" x14ac:dyDescent="0.25">
      <c r="A59" s="3">
        <v>-8</v>
      </c>
      <c r="B59" s="14">
        <v>43095</v>
      </c>
      <c r="C59" s="10" t="s">
        <v>36</v>
      </c>
      <c r="D59" s="10"/>
      <c r="E59" s="11">
        <v>1.02</v>
      </c>
      <c r="F59" s="11">
        <v>0.97</v>
      </c>
      <c r="G59" s="6">
        <f t="shared" si="3"/>
        <v>0.995</v>
      </c>
      <c r="K59" s="6"/>
      <c r="L59" s="6"/>
      <c r="M59" s="6"/>
      <c r="N59" s="6"/>
      <c r="O59" s="6"/>
      <c r="P59" s="6">
        <f t="shared" si="1"/>
        <v>5.0000000000000044E-2</v>
      </c>
      <c r="Q59" s="6"/>
      <c r="R59" s="6"/>
      <c r="S59" s="6"/>
      <c r="T59" s="5"/>
      <c r="V59" s="5"/>
      <c r="X59" s="59"/>
    </row>
    <row r="60" spans="1:25" s="3" customFormat="1" x14ac:dyDescent="0.25">
      <c r="A60" s="3">
        <v>-9</v>
      </c>
      <c r="B60" s="14">
        <v>43088</v>
      </c>
      <c r="C60" s="10" t="s">
        <v>37</v>
      </c>
      <c r="D60" s="10"/>
      <c r="E60" s="11">
        <v>1.07</v>
      </c>
      <c r="F60" s="11">
        <v>1.05</v>
      </c>
      <c r="G60" s="6">
        <f t="shared" si="3"/>
        <v>1.06</v>
      </c>
      <c r="K60" s="6"/>
      <c r="L60" s="6"/>
      <c r="M60" s="6"/>
      <c r="N60" s="6"/>
      <c r="O60" s="6"/>
      <c r="P60" s="6">
        <f t="shared" si="1"/>
        <v>2.0000000000000018E-2</v>
      </c>
      <c r="Q60" s="6"/>
      <c r="R60" s="6"/>
      <c r="S60" s="6"/>
      <c r="T60" s="5"/>
      <c r="V60" s="5"/>
      <c r="X60" s="59"/>
    </row>
    <row r="61" spans="1:25" s="3" customFormat="1" x14ac:dyDescent="0.25">
      <c r="A61" s="3">
        <v>-10</v>
      </c>
      <c r="B61" s="14">
        <v>43003</v>
      </c>
      <c r="C61" s="10" t="s">
        <v>38</v>
      </c>
      <c r="D61" s="10"/>
      <c r="E61" s="11">
        <v>1.17</v>
      </c>
      <c r="F61" s="11">
        <v>1.17</v>
      </c>
      <c r="G61" s="6">
        <f t="shared" si="3"/>
        <v>1.17</v>
      </c>
      <c r="K61" s="6"/>
      <c r="L61" s="6"/>
      <c r="M61" s="6"/>
      <c r="N61" s="6"/>
      <c r="O61" s="6"/>
      <c r="P61" s="6">
        <f t="shared" si="1"/>
        <v>0</v>
      </c>
      <c r="Q61" s="6"/>
      <c r="R61" s="6"/>
      <c r="S61" s="6"/>
      <c r="T61" s="5"/>
      <c r="V61" s="5"/>
      <c r="X61" s="59"/>
    </row>
    <row r="62" spans="1:25" s="3" customFormat="1" x14ac:dyDescent="0.25">
      <c r="A62" s="3">
        <v>-11</v>
      </c>
      <c r="B62" s="14">
        <v>43000</v>
      </c>
      <c r="C62" s="10" t="s">
        <v>39</v>
      </c>
      <c r="D62" s="10"/>
      <c r="E62" s="11">
        <v>1.1200000000000001</v>
      </c>
      <c r="F62" s="11">
        <v>1.1100000000000001</v>
      </c>
      <c r="G62" s="6">
        <f t="shared" si="3"/>
        <v>1.1150000000000002</v>
      </c>
      <c r="K62" s="6"/>
      <c r="L62" s="6"/>
      <c r="M62" s="6"/>
      <c r="N62" s="6"/>
      <c r="O62" s="6"/>
      <c r="P62" s="6">
        <f t="shared" si="1"/>
        <v>1.0000000000000009E-2</v>
      </c>
      <c r="Q62" s="6"/>
      <c r="R62" s="6"/>
      <c r="S62" s="6"/>
      <c r="T62" s="5"/>
      <c r="V62" s="5"/>
      <c r="X62" s="59"/>
    </row>
    <row r="63" spans="1:25" s="3" customFormat="1" x14ac:dyDescent="0.25">
      <c r="A63" s="3">
        <v>-12</v>
      </c>
      <c r="B63" s="14">
        <v>42941</v>
      </c>
      <c r="C63" s="10" t="s">
        <v>40</v>
      </c>
      <c r="D63" s="10"/>
      <c r="E63" s="11">
        <v>1.1299999999999999</v>
      </c>
      <c r="F63" s="11">
        <v>1.18</v>
      </c>
      <c r="G63" s="6">
        <f t="shared" si="3"/>
        <v>1.1549999999999998</v>
      </c>
      <c r="K63" s="6"/>
      <c r="L63" s="6"/>
      <c r="M63" s="6"/>
      <c r="N63" s="6"/>
      <c r="O63" s="6"/>
      <c r="P63" s="6">
        <f t="shared" si="1"/>
        <v>5.0000000000000044E-2</v>
      </c>
      <c r="Q63" s="6"/>
      <c r="R63" s="6"/>
      <c r="S63" s="6"/>
      <c r="T63" s="5"/>
      <c r="V63" s="5"/>
      <c r="X63" s="59"/>
    </row>
    <row r="64" spans="1:25" s="3" customFormat="1" x14ac:dyDescent="0.25">
      <c r="A64" s="3">
        <v>-13</v>
      </c>
      <c r="B64" s="14">
        <v>42941</v>
      </c>
      <c r="C64" s="10" t="s">
        <v>41</v>
      </c>
      <c r="D64" s="10"/>
      <c r="E64" s="11">
        <v>1.1000000000000001</v>
      </c>
      <c r="F64" s="11">
        <v>1.1000000000000001</v>
      </c>
      <c r="G64" s="6">
        <f t="shared" si="3"/>
        <v>1.1000000000000001</v>
      </c>
      <c r="K64" s="6"/>
      <c r="L64" s="6"/>
      <c r="M64" s="6"/>
      <c r="N64" s="6"/>
      <c r="O64" s="6"/>
      <c r="P64" s="6">
        <f t="shared" si="1"/>
        <v>0</v>
      </c>
      <c r="Q64" s="6"/>
      <c r="R64" s="6"/>
      <c r="S64" s="6"/>
      <c r="T64" s="5"/>
      <c r="V64" s="5"/>
      <c r="X64" s="59"/>
    </row>
    <row r="65" spans="1:24" s="3" customFormat="1" x14ac:dyDescent="0.25">
      <c r="A65" s="3">
        <v>-14</v>
      </c>
      <c r="B65" s="14">
        <v>42941</v>
      </c>
      <c r="C65" s="10" t="s">
        <v>42</v>
      </c>
      <c r="D65" s="10"/>
      <c r="E65" s="11">
        <v>1.07</v>
      </c>
      <c r="F65" s="11">
        <v>1.06</v>
      </c>
      <c r="G65" s="6">
        <f t="shared" si="3"/>
        <v>1.0649999999999999</v>
      </c>
      <c r="K65" s="6"/>
      <c r="L65" s="6"/>
      <c r="M65" s="6"/>
      <c r="N65" s="6"/>
      <c r="O65" s="6"/>
      <c r="P65" s="6">
        <f t="shared" si="1"/>
        <v>1.0000000000000009E-2</v>
      </c>
      <c r="Q65" s="6"/>
      <c r="R65" s="6"/>
      <c r="S65" s="6"/>
      <c r="T65" s="5"/>
      <c r="V65" s="5"/>
      <c r="X65" s="59"/>
    </row>
    <row r="66" spans="1:24" s="3" customFormat="1" x14ac:dyDescent="0.25">
      <c r="A66" s="3">
        <v>-15</v>
      </c>
      <c r="B66" s="14">
        <v>42935</v>
      </c>
      <c r="C66" s="10" t="s">
        <v>43</v>
      </c>
      <c r="D66" s="10"/>
      <c r="E66" s="11">
        <v>1.04</v>
      </c>
      <c r="F66" s="11">
        <v>1.04</v>
      </c>
      <c r="G66" s="6">
        <f t="shared" si="3"/>
        <v>1.04</v>
      </c>
      <c r="K66" s="6"/>
      <c r="L66" s="6"/>
      <c r="M66" s="6"/>
      <c r="N66" s="6"/>
      <c r="O66" s="6"/>
      <c r="P66" s="6">
        <f t="shared" si="1"/>
        <v>0</v>
      </c>
      <c r="Q66" s="6"/>
      <c r="R66" s="6"/>
      <c r="S66" s="6"/>
      <c r="T66" s="5"/>
      <c r="V66" s="5"/>
      <c r="X66" s="59"/>
    </row>
    <row r="67" spans="1:24" s="3" customFormat="1" x14ac:dyDescent="0.25">
      <c r="A67" s="3">
        <v>-16</v>
      </c>
      <c r="B67" s="14">
        <v>42927</v>
      </c>
      <c r="C67" s="10" t="s">
        <v>44</v>
      </c>
      <c r="D67" s="10"/>
      <c r="E67" s="11">
        <v>1.05</v>
      </c>
      <c r="F67" s="11">
        <v>1.05</v>
      </c>
      <c r="G67" s="6">
        <f t="shared" si="3"/>
        <v>1.05</v>
      </c>
      <c r="K67" s="6"/>
      <c r="L67" s="6"/>
      <c r="M67" s="6"/>
      <c r="N67" s="6"/>
      <c r="O67" s="6"/>
      <c r="P67" s="6">
        <f t="shared" si="1"/>
        <v>0</v>
      </c>
      <c r="Q67" s="6"/>
      <c r="R67" s="6"/>
      <c r="S67" s="6"/>
      <c r="T67" s="5"/>
      <c r="V67" s="5"/>
      <c r="X67" s="59"/>
    </row>
    <row r="68" spans="1:24" s="3" customFormat="1" x14ac:dyDescent="0.25">
      <c r="A68" s="3">
        <v>-17</v>
      </c>
      <c r="B68" s="14">
        <v>42924</v>
      </c>
      <c r="C68" s="10" t="s">
        <v>45</v>
      </c>
      <c r="D68" s="10"/>
      <c r="E68" s="11">
        <v>1.07</v>
      </c>
      <c r="F68" s="11">
        <v>1.1299999999999999</v>
      </c>
      <c r="G68" s="6">
        <f t="shared" si="3"/>
        <v>1.1000000000000001</v>
      </c>
      <c r="K68" s="6"/>
      <c r="L68" s="6"/>
      <c r="M68" s="6"/>
      <c r="N68" s="6"/>
      <c r="O68" s="6"/>
      <c r="P68" s="6">
        <f t="shared" si="1"/>
        <v>5.9999999999999831E-2</v>
      </c>
      <c r="Q68" s="6"/>
      <c r="R68" s="6"/>
      <c r="S68" s="6"/>
      <c r="T68" s="5"/>
      <c r="V68" s="5"/>
      <c r="X68" s="59"/>
    </row>
    <row r="69" spans="1:24" s="3" customFormat="1" x14ac:dyDescent="0.25">
      <c r="A69" s="3">
        <v>-18</v>
      </c>
      <c r="B69" s="14">
        <v>42923</v>
      </c>
      <c r="C69" s="10" t="s">
        <v>46</v>
      </c>
      <c r="D69" s="10"/>
      <c r="E69" s="11">
        <v>1.22</v>
      </c>
      <c r="F69" s="11">
        <v>1.1100000000000001</v>
      </c>
      <c r="G69" s="6">
        <f t="shared" si="3"/>
        <v>1.165</v>
      </c>
      <c r="K69" s="6"/>
      <c r="L69" s="6"/>
      <c r="M69" s="6"/>
      <c r="N69" s="6"/>
      <c r="O69" s="6"/>
      <c r="P69" s="6">
        <f t="shared" si="1"/>
        <v>0.10999999999999988</v>
      </c>
      <c r="Q69" s="6"/>
      <c r="R69" s="6"/>
      <c r="S69" s="6"/>
      <c r="T69" s="5"/>
      <c r="V69" s="5"/>
      <c r="X69" s="59"/>
    </row>
    <row r="70" spans="1:24" s="3" customFormat="1" x14ac:dyDescent="0.25">
      <c r="A70" s="3">
        <v>-19</v>
      </c>
      <c r="B70" s="14">
        <v>42902</v>
      </c>
      <c r="C70" s="10" t="s">
        <v>47</v>
      </c>
      <c r="D70" s="10"/>
      <c r="E70" s="11">
        <v>1.05</v>
      </c>
      <c r="F70" s="11">
        <v>1.02</v>
      </c>
      <c r="G70" s="6">
        <f t="shared" si="3"/>
        <v>1.0350000000000001</v>
      </c>
      <c r="K70" s="6"/>
      <c r="L70" s="6"/>
      <c r="M70" s="6"/>
      <c r="N70" s="6"/>
      <c r="O70" s="6"/>
      <c r="P70" s="6">
        <f t="shared" si="1"/>
        <v>3.0000000000000027E-2</v>
      </c>
      <c r="Q70" s="6"/>
      <c r="R70" s="6"/>
      <c r="S70" s="6"/>
      <c r="T70" s="5"/>
      <c r="V70" s="5"/>
      <c r="X70" s="59"/>
    </row>
    <row r="71" spans="1:24" s="3" customFormat="1" x14ac:dyDescent="0.25">
      <c r="A71" s="17">
        <v>-20</v>
      </c>
      <c r="B71" s="55">
        <v>42891</v>
      </c>
      <c r="C71" s="19" t="s">
        <v>48</v>
      </c>
      <c r="D71" s="19"/>
      <c r="E71" s="7">
        <v>1.1399999999999999</v>
      </c>
      <c r="F71" s="7">
        <v>1.1399999999999999</v>
      </c>
      <c r="G71" s="7">
        <f t="shared" si="3"/>
        <v>1.1399999999999999</v>
      </c>
      <c r="H71" s="17"/>
      <c r="I71" s="17"/>
      <c r="J71" s="17"/>
      <c r="K71" s="7"/>
      <c r="L71" s="7"/>
      <c r="M71" s="7"/>
      <c r="N71" s="7"/>
      <c r="O71" s="6"/>
      <c r="P71" s="7">
        <f t="shared" si="1"/>
        <v>0</v>
      </c>
      <c r="Q71" s="7"/>
      <c r="R71" s="7"/>
      <c r="S71" s="7"/>
      <c r="T71" s="5"/>
      <c r="V71" s="5"/>
      <c r="X71" s="59"/>
    </row>
    <row r="72" spans="1:24" s="3" customFormat="1" x14ac:dyDescent="0.25">
      <c r="A72" s="3">
        <v>-21</v>
      </c>
      <c r="B72" s="14">
        <v>42820</v>
      </c>
      <c r="C72" s="10" t="s">
        <v>49</v>
      </c>
      <c r="D72" s="10"/>
      <c r="E72" s="11">
        <v>0.96</v>
      </c>
      <c r="F72" s="11">
        <v>0.99</v>
      </c>
      <c r="G72" s="6">
        <f t="shared" si="3"/>
        <v>0.97499999999999998</v>
      </c>
      <c r="K72" s="6"/>
      <c r="L72" s="6"/>
      <c r="M72" s="6"/>
      <c r="N72" s="6"/>
      <c r="O72" s="6"/>
      <c r="P72" s="6">
        <f t="shared" si="1"/>
        <v>3.0000000000000027E-2</v>
      </c>
      <c r="Q72" s="6"/>
      <c r="R72" s="6"/>
      <c r="S72" s="6"/>
      <c r="T72" s="5"/>
      <c r="V72" s="5"/>
      <c r="X72" s="59"/>
    </row>
    <row r="73" spans="1:24" s="3" customFormat="1" x14ac:dyDescent="0.25">
      <c r="A73" s="3">
        <v>-22</v>
      </c>
      <c r="B73" s="14">
        <v>42819</v>
      </c>
      <c r="C73" s="10" t="s">
        <v>50</v>
      </c>
      <c r="D73" s="10"/>
      <c r="E73" s="11">
        <v>0.96</v>
      </c>
      <c r="F73" s="11">
        <v>0.99</v>
      </c>
      <c r="G73" s="6">
        <f t="shared" si="3"/>
        <v>0.97499999999999998</v>
      </c>
      <c r="K73" s="6"/>
      <c r="L73" s="6"/>
      <c r="M73" s="6"/>
      <c r="N73" s="6"/>
      <c r="O73" s="6"/>
      <c r="P73" s="6">
        <f t="shared" si="1"/>
        <v>3.0000000000000027E-2</v>
      </c>
      <c r="Q73" s="6"/>
      <c r="R73" s="6"/>
      <c r="S73" s="6"/>
      <c r="T73" s="5"/>
      <c r="V73" s="5"/>
      <c r="X73" s="59"/>
    </row>
    <row r="74" spans="1:24" s="3" customFormat="1" x14ac:dyDescent="0.25">
      <c r="A74" s="3">
        <v>-23</v>
      </c>
      <c r="B74" s="14">
        <v>42759</v>
      </c>
      <c r="C74" s="10" t="s">
        <v>51</v>
      </c>
      <c r="D74" s="10"/>
      <c r="E74" s="11">
        <v>1.05</v>
      </c>
      <c r="F74" s="11">
        <v>1</v>
      </c>
      <c r="G74" s="6">
        <f t="shared" si="3"/>
        <v>1.0249999999999999</v>
      </c>
      <c r="K74" s="6"/>
      <c r="L74" s="6"/>
      <c r="M74" s="6"/>
      <c r="N74" s="6"/>
      <c r="O74" s="6"/>
      <c r="P74" s="6">
        <f t="shared" si="1"/>
        <v>5.0000000000000044E-2</v>
      </c>
      <c r="Q74" s="6"/>
      <c r="R74" s="6"/>
      <c r="S74" s="6"/>
      <c r="T74" s="5"/>
      <c r="V74" s="5"/>
      <c r="X74" s="59"/>
    </row>
    <row r="75" spans="1:24" s="3" customFormat="1" x14ac:dyDescent="0.25">
      <c r="A75" s="3">
        <v>-24</v>
      </c>
      <c r="B75" s="14">
        <v>42752</v>
      </c>
      <c r="C75" s="10" t="s">
        <v>52</v>
      </c>
      <c r="D75" s="10"/>
      <c r="E75" s="11">
        <v>1.1000000000000001</v>
      </c>
      <c r="F75" s="11">
        <v>1.1100000000000001</v>
      </c>
      <c r="G75" s="6">
        <f t="shared" si="3"/>
        <v>1.105</v>
      </c>
      <c r="K75" s="6"/>
      <c r="L75" s="6"/>
      <c r="M75" s="6"/>
      <c r="N75" s="6"/>
      <c r="O75" s="6"/>
      <c r="P75" s="6">
        <f t="shared" si="1"/>
        <v>1.0000000000000009E-2</v>
      </c>
      <c r="Q75" s="6"/>
      <c r="R75" s="6"/>
      <c r="S75" s="6"/>
      <c r="T75" s="5"/>
      <c r="V75" s="5"/>
      <c r="X75" s="59"/>
    </row>
    <row r="76" spans="1:24" s="3" customFormat="1" x14ac:dyDescent="0.25">
      <c r="A76" s="3">
        <v>-25</v>
      </c>
      <c r="B76" s="14">
        <v>42654</v>
      </c>
      <c r="C76" s="10" t="s">
        <v>53</v>
      </c>
      <c r="D76" s="10"/>
      <c r="E76" s="11">
        <v>1</v>
      </c>
      <c r="F76" s="11">
        <v>1.04</v>
      </c>
      <c r="G76" s="6">
        <f t="shared" si="3"/>
        <v>1.02</v>
      </c>
      <c r="K76" s="6"/>
      <c r="L76" s="6"/>
      <c r="M76" s="6"/>
      <c r="N76" s="6"/>
      <c r="O76" s="6"/>
      <c r="P76" s="6">
        <f t="shared" si="1"/>
        <v>4.0000000000000036E-2</v>
      </c>
      <c r="Q76" s="6"/>
      <c r="R76" s="6"/>
      <c r="S76" s="6"/>
      <c r="T76" s="5"/>
      <c r="V76" s="5"/>
      <c r="X76" s="59"/>
    </row>
    <row r="77" spans="1:24" s="3" customFormat="1" x14ac:dyDescent="0.25">
      <c r="A77" s="3">
        <v>-26</v>
      </c>
      <c r="B77" s="14">
        <v>42635</v>
      </c>
      <c r="C77" s="10" t="s">
        <v>54</v>
      </c>
      <c r="D77" s="10"/>
      <c r="E77" s="11">
        <v>0.99</v>
      </c>
      <c r="F77" s="11">
        <v>0.98</v>
      </c>
      <c r="G77" s="6">
        <f t="shared" si="3"/>
        <v>0.98499999999999999</v>
      </c>
      <c r="K77" s="6"/>
      <c r="L77" s="6"/>
      <c r="M77" s="6"/>
      <c r="N77" s="6"/>
      <c r="O77" s="6"/>
      <c r="P77" s="6">
        <f t="shared" si="1"/>
        <v>1.0000000000000009E-2</v>
      </c>
      <c r="Q77" s="6"/>
      <c r="R77" s="6"/>
      <c r="S77" s="6"/>
      <c r="T77" s="5"/>
      <c r="V77" s="5"/>
      <c r="X77" s="59"/>
    </row>
    <row r="78" spans="1:24" s="3" customFormat="1" x14ac:dyDescent="0.25">
      <c r="A78" s="3">
        <v>-27</v>
      </c>
      <c r="B78" s="14">
        <v>42613</v>
      </c>
      <c r="C78" s="10" t="s">
        <v>55</v>
      </c>
      <c r="D78" s="10"/>
      <c r="E78" s="11">
        <v>0.99</v>
      </c>
      <c r="F78" s="11">
        <v>1.03</v>
      </c>
      <c r="G78" s="6">
        <f t="shared" si="3"/>
        <v>1.01</v>
      </c>
      <c r="K78" s="6"/>
      <c r="L78" s="6"/>
      <c r="M78" s="6"/>
      <c r="N78" s="6"/>
      <c r="O78" s="6"/>
      <c r="P78" s="6">
        <f t="shared" si="1"/>
        <v>4.0000000000000036E-2</v>
      </c>
      <c r="Q78" s="6"/>
      <c r="R78" s="6"/>
      <c r="S78" s="6"/>
      <c r="T78" s="5"/>
      <c r="V78" s="5"/>
      <c r="X78" s="59"/>
    </row>
    <row r="79" spans="1:24" s="3" customFormat="1" x14ac:dyDescent="0.25">
      <c r="A79" s="3">
        <v>-28</v>
      </c>
      <c r="B79" s="14">
        <v>42569</v>
      </c>
      <c r="C79" s="10" t="s">
        <v>56</v>
      </c>
      <c r="D79" s="10"/>
      <c r="E79" s="11">
        <v>0.99</v>
      </c>
      <c r="F79" s="11">
        <v>0.97</v>
      </c>
      <c r="G79" s="6">
        <f t="shared" si="3"/>
        <v>0.98</v>
      </c>
      <c r="K79" s="6"/>
      <c r="L79" s="6"/>
      <c r="M79" s="6"/>
      <c r="N79" s="6"/>
      <c r="O79" s="6"/>
      <c r="P79" s="6">
        <f t="shared" si="1"/>
        <v>2.0000000000000018E-2</v>
      </c>
      <c r="Q79" s="6"/>
      <c r="R79" s="6"/>
      <c r="S79" s="6"/>
      <c r="T79" s="5"/>
      <c r="V79" s="5"/>
      <c r="X79" s="59"/>
    </row>
    <row r="80" spans="1:24" s="3" customFormat="1" x14ac:dyDescent="0.25">
      <c r="A80" s="3">
        <v>-29</v>
      </c>
      <c r="B80" s="9">
        <v>42492</v>
      </c>
      <c r="C80" s="10" t="s">
        <v>57</v>
      </c>
      <c r="D80" s="12"/>
      <c r="E80" s="11">
        <v>0.97</v>
      </c>
      <c r="F80" s="11">
        <v>0.89</v>
      </c>
      <c r="G80" s="6">
        <f t="shared" si="3"/>
        <v>0.92999999999999994</v>
      </c>
      <c r="K80" s="6"/>
      <c r="L80" s="6"/>
      <c r="M80" s="6"/>
      <c r="N80" s="6"/>
      <c r="O80" s="6"/>
      <c r="P80" s="6">
        <f t="shared" si="1"/>
        <v>7.999999999999996E-2</v>
      </c>
      <c r="Q80" s="6"/>
      <c r="R80" s="6"/>
      <c r="S80" s="6"/>
      <c r="T80" s="5"/>
      <c r="V80" s="5"/>
      <c r="X80" s="59"/>
    </row>
    <row r="81" spans="1:24" s="3" customFormat="1" x14ac:dyDescent="0.25">
      <c r="A81" s="3">
        <v>-30</v>
      </c>
      <c r="B81" s="9">
        <v>42492</v>
      </c>
      <c r="C81" s="10" t="s">
        <v>58</v>
      </c>
      <c r="D81" s="10"/>
      <c r="E81" s="11">
        <v>0.88</v>
      </c>
      <c r="F81" s="11">
        <v>0.86</v>
      </c>
      <c r="G81" s="6">
        <f t="shared" si="3"/>
        <v>0.87</v>
      </c>
      <c r="K81" s="6"/>
      <c r="L81" s="6"/>
      <c r="M81" s="6"/>
      <c r="N81" s="6"/>
      <c r="O81" s="6"/>
      <c r="P81" s="6">
        <f t="shared" si="1"/>
        <v>2.0000000000000018E-2</v>
      </c>
      <c r="Q81" s="6"/>
      <c r="R81" s="6"/>
      <c r="S81" s="6"/>
      <c r="T81" s="5"/>
      <c r="V81" s="5"/>
      <c r="X81" s="59"/>
    </row>
    <row r="82" spans="1:24" s="3" customFormat="1" x14ac:dyDescent="0.25">
      <c r="A82" s="3">
        <v>-31</v>
      </c>
      <c r="B82" s="9">
        <v>42481</v>
      </c>
      <c r="C82" s="10" t="s">
        <v>59</v>
      </c>
      <c r="D82" s="12"/>
      <c r="E82" s="11">
        <v>1.1000000000000001</v>
      </c>
      <c r="F82" s="11">
        <v>1.01</v>
      </c>
      <c r="G82" s="6">
        <f t="shared" si="3"/>
        <v>1.0550000000000002</v>
      </c>
      <c r="K82" s="6"/>
      <c r="L82" s="6"/>
      <c r="M82" s="6"/>
      <c r="N82" s="6"/>
      <c r="O82" s="6"/>
      <c r="P82" s="6">
        <f t="shared" si="1"/>
        <v>9.000000000000008E-2</v>
      </c>
      <c r="Q82" s="6"/>
      <c r="R82" s="6"/>
      <c r="S82" s="6"/>
      <c r="T82" s="5"/>
      <c r="V82" s="5"/>
      <c r="X82" s="59"/>
    </row>
    <row r="83" spans="1:24" s="3" customFormat="1" x14ac:dyDescent="0.25">
      <c r="A83" s="3">
        <v>-32</v>
      </c>
      <c r="B83" s="9">
        <v>42410</v>
      </c>
      <c r="C83" s="10" t="s">
        <v>60</v>
      </c>
      <c r="D83" s="12"/>
      <c r="E83" s="11">
        <v>1.02</v>
      </c>
      <c r="F83" s="11">
        <v>1.02</v>
      </c>
      <c r="G83" s="6">
        <f t="shared" si="3"/>
        <v>1.02</v>
      </c>
      <c r="K83" s="6"/>
      <c r="L83" s="6"/>
      <c r="M83" s="6"/>
      <c r="N83" s="6"/>
      <c r="O83" s="6"/>
      <c r="P83" s="6">
        <f t="shared" si="1"/>
        <v>0</v>
      </c>
      <c r="Q83" s="6"/>
      <c r="R83" s="6"/>
      <c r="S83" s="6"/>
      <c r="T83" s="5"/>
      <c r="V83" s="5"/>
      <c r="X83" s="59"/>
    </row>
    <row r="84" spans="1:24" s="3" customFormat="1" x14ac:dyDescent="0.25">
      <c r="A84" s="3">
        <v>-33</v>
      </c>
      <c r="B84" s="9">
        <v>42410</v>
      </c>
      <c r="C84" s="10" t="s">
        <v>61</v>
      </c>
      <c r="D84" s="12"/>
      <c r="E84" s="11">
        <v>1.02</v>
      </c>
      <c r="F84" s="11">
        <v>1.02</v>
      </c>
      <c r="G84" s="6">
        <f t="shared" si="3"/>
        <v>1.02</v>
      </c>
      <c r="K84" s="6"/>
      <c r="L84" s="6"/>
      <c r="M84" s="6"/>
      <c r="N84" s="6"/>
      <c r="O84" s="6"/>
      <c r="P84" s="6">
        <f t="shared" si="1"/>
        <v>0</v>
      </c>
      <c r="Q84" s="6"/>
      <c r="R84" s="6"/>
      <c r="S84" s="6"/>
      <c r="T84" s="5"/>
      <c r="V84" s="5"/>
      <c r="X84" s="59"/>
    </row>
    <row r="85" spans="1:24" s="3" customFormat="1" x14ac:dyDescent="0.25">
      <c r="A85" s="3">
        <v>-34</v>
      </c>
      <c r="B85" s="9">
        <v>42410</v>
      </c>
      <c r="C85" s="10" t="s">
        <v>62</v>
      </c>
      <c r="D85" s="12"/>
      <c r="E85" s="11">
        <v>0.99</v>
      </c>
      <c r="F85" s="11">
        <v>1.01</v>
      </c>
      <c r="G85" s="6">
        <f t="shared" si="3"/>
        <v>1</v>
      </c>
      <c r="K85" s="6"/>
      <c r="L85" s="6"/>
      <c r="M85" s="6"/>
      <c r="N85" s="6"/>
      <c r="O85" s="6"/>
      <c r="P85" s="6">
        <f t="shared" si="1"/>
        <v>2.0000000000000018E-2</v>
      </c>
      <c r="Q85" s="6"/>
      <c r="R85" s="6"/>
      <c r="S85" s="6"/>
      <c r="T85" s="5"/>
      <c r="V85" s="5"/>
      <c r="X85" s="59"/>
    </row>
    <row r="86" spans="1:24" s="3" customFormat="1" x14ac:dyDescent="0.25">
      <c r="A86" s="3">
        <v>-35</v>
      </c>
      <c r="B86" s="9">
        <v>42410</v>
      </c>
      <c r="C86" s="10" t="s">
        <v>63</v>
      </c>
      <c r="D86" s="12"/>
      <c r="E86" s="11">
        <v>1.03</v>
      </c>
      <c r="F86" s="11">
        <v>1.01</v>
      </c>
      <c r="G86" s="6">
        <f t="shared" si="3"/>
        <v>1.02</v>
      </c>
      <c r="K86" s="6"/>
      <c r="L86" s="6"/>
      <c r="M86" s="6"/>
      <c r="N86" s="6"/>
      <c r="O86" s="6"/>
      <c r="P86" s="6">
        <f t="shared" si="1"/>
        <v>2.0000000000000018E-2</v>
      </c>
      <c r="Q86" s="6"/>
      <c r="R86" s="6"/>
      <c r="S86" s="6"/>
      <c r="T86" s="5"/>
      <c r="V86" s="5"/>
      <c r="X86" s="59"/>
    </row>
    <row r="87" spans="1:24" s="3" customFormat="1" x14ac:dyDescent="0.25">
      <c r="A87" s="3">
        <v>-36</v>
      </c>
      <c r="B87" s="9">
        <v>42410</v>
      </c>
      <c r="C87" s="10" t="s">
        <v>64</v>
      </c>
      <c r="D87" s="12"/>
      <c r="E87" s="11">
        <v>0.97</v>
      </c>
      <c r="F87" s="11">
        <v>1.01</v>
      </c>
      <c r="G87" s="6">
        <f t="shared" si="3"/>
        <v>0.99</v>
      </c>
      <c r="K87" s="6"/>
      <c r="L87" s="6"/>
      <c r="M87" s="6"/>
      <c r="N87" s="6"/>
      <c r="O87" s="6"/>
      <c r="P87" s="6">
        <f t="shared" si="1"/>
        <v>4.0000000000000036E-2</v>
      </c>
      <c r="Q87" s="6"/>
      <c r="R87" s="6"/>
      <c r="S87" s="6"/>
      <c r="T87" s="5"/>
      <c r="V87" s="5"/>
      <c r="X87" s="59"/>
    </row>
    <row r="88" spans="1:24" s="3" customFormat="1" x14ac:dyDescent="0.25">
      <c r="A88" s="3">
        <v>-37</v>
      </c>
      <c r="B88" s="9">
        <v>42410</v>
      </c>
      <c r="C88" s="10" t="s">
        <v>65</v>
      </c>
      <c r="D88" s="12"/>
      <c r="E88" s="11">
        <v>0.96</v>
      </c>
      <c r="F88" s="11">
        <v>1.01</v>
      </c>
      <c r="G88" s="6">
        <f t="shared" si="3"/>
        <v>0.98499999999999999</v>
      </c>
      <c r="K88" s="6"/>
      <c r="L88" s="6"/>
      <c r="M88" s="6"/>
      <c r="N88" s="6"/>
      <c r="O88" s="6"/>
      <c r="P88" s="6">
        <f t="shared" si="1"/>
        <v>5.0000000000000044E-2</v>
      </c>
      <c r="Q88" s="6"/>
      <c r="R88" s="6"/>
      <c r="S88" s="6"/>
      <c r="T88" s="5"/>
      <c r="V88" s="5"/>
      <c r="X88" s="59"/>
    </row>
    <row r="89" spans="1:24" s="3" customFormat="1" x14ac:dyDescent="0.25">
      <c r="A89" s="3">
        <v>-38</v>
      </c>
      <c r="B89" s="9">
        <v>42410</v>
      </c>
      <c r="C89" s="10" t="s">
        <v>66</v>
      </c>
      <c r="D89" s="12"/>
      <c r="E89" s="11">
        <v>1</v>
      </c>
      <c r="F89" s="11">
        <v>1</v>
      </c>
      <c r="G89" s="6">
        <f t="shared" si="3"/>
        <v>1</v>
      </c>
      <c r="K89" s="6"/>
      <c r="L89" s="6"/>
      <c r="M89" s="6"/>
      <c r="N89" s="6"/>
      <c r="O89" s="6"/>
      <c r="P89" s="6">
        <f t="shared" si="1"/>
        <v>0</v>
      </c>
      <c r="Q89" s="6"/>
      <c r="R89" s="6"/>
      <c r="S89" s="6"/>
      <c r="T89" s="5"/>
      <c r="V89" s="5"/>
      <c r="X89" s="59"/>
    </row>
    <row r="90" spans="1:24" s="3" customFormat="1" x14ac:dyDescent="0.25">
      <c r="A90" s="3">
        <v>-39</v>
      </c>
      <c r="B90" s="9">
        <v>42410</v>
      </c>
      <c r="C90" s="10" t="s">
        <v>67</v>
      </c>
      <c r="D90" s="12"/>
      <c r="E90" s="11">
        <v>1.03</v>
      </c>
      <c r="F90" s="11">
        <v>0.99</v>
      </c>
      <c r="G90" s="6">
        <f t="shared" si="3"/>
        <v>1.01</v>
      </c>
      <c r="K90" s="6"/>
      <c r="L90" s="6"/>
      <c r="M90" s="6"/>
      <c r="N90" s="6"/>
      <c r="O90" s="6"/>
      <c r="P90" s="6">
        <f t="shared" si="1"/>
        <v>4.0000000000000036E-2</v>
      </c>
      <c r="Q90" s="6"/>
      <c r="R90" s="6"/>
      <c r="S90" s="6"/>
      <c r="T90" s="5"/>
      <c r="V90" s="5"/>
      <c r="X90" s="59"/>
    </row>
    <row r="91" spans="1:24" s="8" customFormat="1" x14ac:dyDescent="0.25">
      <c r="A91" s="8">
        <v>-40</v>
      </c>
      <c r="B91" s="9">
        <v>42393</v>
      </c>
      <c r="C91" s="10" t="s">
        <v>68</v>
      </c>
      <c r="D91" s="12"/>
      <c r="E91" s="11">
        <v>0.91</v>
      </c>
      <c r="F91" s="11">
        <v>0.99</v>
      </c>
      <c r="G91" s="11">
        <f t="shared" si="3"/>
        <v>0.95</v>
      </c>
      <c r="K91" s="11"/>
      <c r="L91" s="11"/>
      <c r="M91" s="11"/>
      <c r="N91" s="11"/>
      <c r="O91" s="6"/>
      <c r="P91" s="11">
        <f t="shared" si="1"/>
        <v>7.999999999999996E-2</v>
      </c>
      <c r="Q91" s="11"/>
      <c r="R91" s="11"/>
      <c r="S91" s="11"/>
      <c r="T91" s="56"/>
      <c r="V91" s="56"/>
      <c r="X91" s="60"/>
    </row>
    <row r="92" spans="1:24" s="3" customFormat="1" x14ac:dyDescent="0.25">
      <c r="A92" s="3">
        <v>-41</v>
      </c>
      <c r="B92" s="9">
        <v>42390</v>
      </c>
      <c r="C92" s="10" t="s">
        <v>69</v>
      </c>
      <c r="D92" s="12"/>
      <c r="E92" s="11">
        <v>1.02</v>
      </c>
      <c r="F92" s="11">
        <v>1.06</v>
      </c>
      <c r="G92" s="6">
        <f t="shared" si="3"/>
        <v>1.04</v>
      </c>
      <c r="K92" s="6"/>
      <c r="L92" s="6"/>
      <c r="M92" s="6"/>
      <c r="N92" s="6"/>
      <c r="O92" s="6"/>
      <c r="P92" s="6">
        <f t="shared" si="1"/>
        <v>4.0000000000000036E-2</v>
      </c>
      <c r="Q92" s="6"/>
      <c r="R92" s="6"/>
      <c r="S92" s="6"/>
      <c r="T92" s="5"/>
      <c r="V92" s="5"/>
      <c r="X92" s="59"/>
    </row>
    <row r="93" spans="1:24" s="3" customFormat="1" x14ac:dyDescent="0.25">
      <c r="A93" s="3">
        <v>-42</v>
      </c>
      <c r="B93" s="9">
        <v>42374</v>
      </c>
      <c r="C93" s="10" t="s">
        <v>70</v>
      </c>
      <c r="D93" s="12"/>
      <c r="E93" s="11">
        <v>1.03</v>
      </c>
      <c r="F93" s="11">
        <v>0.98</v>
      </c>
      <c r="G93" s="6">
        <f t="shared" si="3"/>
        <v>1.0049999999999999</v>
      </c>
      <c r="K93" s="6"/>
      <c r="L93" s="6"/>
      <c r="M93" s="6"/>
      <c r="N93" s="6"/>
      <c r="O93" s="6"/>
      <c r="P93" s="6">
        <f t="shared" si="1"/>
        <v>5.0000000000000044E-2</v>
      </c>
      <c r="Q93" s="6"/>
      <c r="R93" s="6"/>
      <c r="S93" s="6"/>
      <c r="T93" s="5"/>
      <c r="V93" s="5"/>
      <c r="X93" s="59"/>
    </row>
    <row r="94" spans="1:24" s="3" customFormat="1" x14ac:dyDescent="0.25">
      <c r="A94" s="8">
        <v>-43</v>
      </c>
      <c r="B94" s="9">
        <v>42354</v>
      </c>
      <c r="C94" s="10" t="s">
        <v>71</v>
      </c>
      <c r="D94" s="12"/>
      <c r="E94" s="11">
        <v>0.87</v>
      </c>
      <c r="F94" s="11">
        <v>0.94</v>
      </c>
      <c r="G94" s="6">
        <f t="shared" si="3"/>
        <v>0.90500000000000003</v>
      </c>
      <c r="K94" s="6"/>
      <c r="L94" s="6"/>
      <c r="M94" s="6"/>
      <c r="N94" s="6"/>
      <c r="O94" s="6"/>
      <c r="P94" s="6">
        <f t="shared" si="1"/>
        <v>6.9999999999999951E-2</v>
      </c>
      <c r="Q94" s="6"/>
      <c r="R94" s="6"/>
      <c r="S94" s="6"/>
      <c r="T94" s="5"/>
      <c r="V94" s="5"/>
      <c r="X94" s="59"/>
    </row>
    <row r="95" spans="1:24" s="3" customFormat="1" x14ac:dyDescent="0.25">
      <c r="A95" s="3">
        <v>-44</v>
      </c>
      <c r="B95" s="9">
        <v>42333</v>
      </c>
      <c r="C95" s="10" t="s">
        <v>72</v>
      </c>
      <c r="D95" s="12"/>
      <c r="E95" s="11">
        <v>0.92</v>
      </c>
      <c r="F95" s="11">
        <v>0.96</v>
      </c>
      <c r="G95" s="6">
        <f t="shared" si="3"/>
        <v>0.94</v>
      </c>
      <c r="K95" s="6"/>
      <c r="L95" s="6"/>
      <c r="M95" s="6"/>
      <c r="N95" s="6"/>
      <c r="O95" s="6"/>
      <c r="P95" s="6">
        <f t="shared" ref="P95:P158" si="5">ABS(E95-F95)</f>
        <v>3.9999999999999925E-2</v>
      </c>
      <c r="Q95" s="6"/>
      <c r="R95" s="6"/>
      <c r="S95" s="6"/>
      <c r="T95" s="5"/>
      <c r="V95" s="5"/>
      <c r="X95" s="59"/>
    </row>
    <row r="96" spans="1:24" s="3" customFormat="1" x14ac:dyDescent="0.25">
      <c r="A96" s="3">
        <v>-45</v>
      </c>
      <c r="B96" s="9">
        <v>42317</v>
      </c>
      <c r="C96" s="10" t="s">
        <v>73</v>
      </c>
      <c r="D96" s="12"/>
      <c r="E96" s="11">
        <v>1.03</v>
      </c>
      <c r="F96" s="11">
        <v>1.08</v>
      </c>
      <c r="G96" s="6">
        <f t="shared" ref="G96:G159" si="6">AVERAGE(E96:F96)</f>
        <v>1.0550000000000002</v>
      </c>
      <c r="K96" s="6"/>
      <c r="L96" s="6"/>
      <c r="M96" s="6"/>
      <c r="N96" s="6"/>
      <c r="O96" s="6"/>
      <c r="P96" s="6">
        <f t="shared" si="5"/>
        <v>5.0000000000000044E-2</v>
      </c>
      <c r="Q96" s="6"/>
      <c r="R96" s="6"/>
      <c r="S96" s="6"/>
      <c r="T96" s="5"/>
      <c r="V96" s="5"/>
      <c r="X96" s="59"/>
    </row>
    <row r="97" spans="1:24" s="3" customFormat="1" x14ac:dyDescent="0.25">
      <c r="A97" s="8">
        <v>-46</v>
      </c>
      <c r="B97" s="9">
        <v>42297</v>
      </c>
      <c r="C97" s="10" t="s">
        <v>74</v>
      </c>
      <c r="D97" s="12"/>
      <c r="E97" s="11">
        <v>1.03</v>
      </c>
      <c r="F97" s="11">
        <v>0.95</v>
      </c>
      <c r="G97" s="6">
        <f t="shared" si="6"/>
        <v>0.99</v>
      </c>
      <c r="K97" s="6"/>
      <c r="L97" s="6"/>
      <c r="M97" s="6"/>
      <c r="N97" s="6"/>
      <c r="O97" s="6"/>
      <c r="P97" s="6">
        <f t="shared" si="5"/>
        <v>8.0000000000000071E-2</v>
      </c>
      <c r="Q97" s="6"/>
      <c r="R97" s="6"/>
      <c r="S97" s="6"/>
      <c r="T97" s="5"/>
      <c r="V97" s="5"/>
      <c r="X97" s="59"/>
    </row>
    <row r="98" spans="1:24" s="3" customFormat="1" x14ac:dyDescent="0.25">
      <c r="A98" s="3">
        <v>-47</v>
      </c>
      <c r="B98" s="9">
        <v>42289</v>
      </c>
      <c r="C98" s="10" t="s">
        <v>75</v>
      </c>
      <c r="D98" s="12"/>
      <c r="E98" s="11">
        <v>1.01</v>
      </c>
      <c r="F98" s="11">
        <v>0.95</v>
      </c>
      <c r="G98" s="6">
        <f t="shared" si="6"/>
        <v>0.98</v>
      </c>
      <c r="K98" s="6"/>
      <c r="L98" s="6"/>
      <c r="M98" s="6"/>
      <c r="N98" s="6"/>
      <c r="O98" s="6"/>
      <c r="P98" s="6">
        <f t="shared" si="5"/>
        <v>6.0000000000000053E-2</v>
      </c>
      <c r="Q98" s="6"/>
      <c r="R98" s="6"/>
      <c r="S98" s="6"/>
      <c r="T98" s="5"/>
      <c r="V98" s="5"/>
      <c r="X98" s="59"/>
    </row>
    <row r="99" spans="1:24" s="3" customFormat="1" x14ac:dyDescent="0.25">
      <c r="A99" s="3">
        <v>-48</v>
      </c>
      <c r="B99" s="9">
        <v>42227</v>
      </c>
      <c r="C99" s="10" t="s">
        <v>76</v>
      </c>
      <c r="D99" s="12"/>
      <c r="E99" s="11">
        <v>1.0900000000000001</v>
      </c>
      <c r="F99" s="11">
        <v>0.86</v>
      </c>
      <c r="G99" s="6">
        <f t="shared" si="6"/>
        <v>0.97500000000000009</v>
      </c>
      <c r="K99" s="6"/>
      <c r="L99" s="6"/>
      <c r="M99" s="6"/>
      <c r="N99" s="6"/>
      <c r="O99" s="6"/>
      <c r="P99" s="6">
        <f t="shared" si="5"/>
        <v>0.23000000000000009</v>
      </c>
      <c r="Q99" s="6"/>
      <c r="R99" s="6"/>
      <c r="S99" s="6"/>
      <c r="T99" s="5"/>
      <c r="V99" s="5"/>
      <c r="X99" s="59"/>
    </row>
    <row r="100" spans="1:24" s="3" customFormat="1" x14ac:dyDescent="0.25">
      <c r="A100" s="8">
        <v>-49</v>
      </c>
      <c r="B100" s="9">
        <v>42209</v>
      </c>
      <c r="C100" s="10" t="s">
        <v>77</v>
      </c>
      <c r="D100" s="12"/>
      <c r="E100" s="11">
        <v>0.98</v>
      </c>
      <c r="F100" s="11">
        <v>0.96</v>
      </c>
      <c r="G100" s="6">
        <f t="shared" si="6"/>
        <v>0.97</v>
      </c>
      <c r="K100" s="6"/>
      <c r="L100" s="6"/>
      <c r="M100" s="6"/>
      <c r="N100" s="6"/>
      <c r="O100" s="6"/>
      <c r="P100" s="6">
        <f t="shared" si="5"/>
        <v>2.0000000000000018E-2</v>
      </c>
      <c r="Q100" s="6"/>
      <c r="R100" s="6"/>
      <c r="S100" s="6"/>
      <c r="T100" s="5"/>
      <c r="V100" s="5"/>
      <c r="X100" s="59"/>
    </row>
    <row r="101" spans="1:24" s="3" customFormat="1" x14ac:dyDescent="0.25">
      <c r="A101" s="3">
        <v>-50</v>
      </c>
      <c r="B101" s="9">
        <v>42153</v>
      </c>
      <c r="C101" s="10" t="s">
        <v>78</v>
      </c>
      <c r="D101" s="12"/>
      <c r="E101" s="11">
        <v>0.98</v>
      </c>
      <c r="F101" s="11">
        <v>1.01</v>
      </c>
      <c r="G101" s="6">
        <f t="shared" si="6"/>
        <v>0.995</v>
      </c>
      <c r="K101" s="6"/>
      <c r="L101" s="6"/>
      <c r="M101" s="6"/>
      <c r="N101" s="6"/>
      <c r="O101" s="6"/>
      <c r="P101" s="6">
        <f t="shared" si="5"/>
        <v>3.0000000000000027E-2</v>
      </c>
      <c r="Q101" s="6"/>
      <c r="R101" s="6"/>
      <c r="S101" s="6"/>
      <c r="T101" s="5"/>
      <c r="V101" s="5"/>
      <c r="X101" s="59"/>
    </row>
    <row r="102" spans="1:24" s="3" customFormat="1" x14ac:dyDescent="0.25">
      <c r="A102" s="3">
        <v>-51</v>
      </c>
      <c r="B102" s="9">
        <v>42128</v>
      </c>
      <c r="C102" s="10" t="s">
        <v>79</v>
      </c>
      <c r="D102" s="12"/>
      <c r="E102" s="11">
        <v>1.02</v>
      </c>
      <c r="F102" s="11">
        <v>1.0900000000000001</v>
      </c>
      <c r="G102" s="6">
        <f t="shared" si="6"/>
        <v>1.0550000000000002</v>
      </c>
      <c r="K102" s="6"/>
      <c r="L102" s="6"/>
      <c r="M102" s="6"/>
      <c r="N102" s="6"/>
      <c r="O102" s="6"/>
      <c r="P102" s="6">
        <f t="shared" si="5"/>
        <v>7.0000000000000062E-2</v>
      </c>
      <c r="Q102" s="6"/>
      <c r="R102" s="6"/>
      <c r="S102" s="6"/>
      <c r="T102" s="5"/>
      <c r="V102" s="5"/>
      <c r="X102" s="59"/>
    </row>
    <row r="103" spans="1:24" s="3" customFormat="1" x14ac:dyDescent="0.25">
      <c r="A103" s="8">
        <v>-52</v>
      </c>
      <c r="B103" s="9">
        <v>42111</v>
      </c>
      <c r="C103" s="10" t="s">
        <v>80</v>
      </c>
      <c r="D103" s="12"/>
      <c r="E103" s="11">
        <v>1.04</v>
      </c>
      <c r="F103" s="11">
        <v>1.04</v>
      </c>
      <c r="G103" s="6">
        <f t="shared" si="6"/>
        <v>1.04</v>
      </c>
      <c r="K103" s="6"/>
      <c r="L103" s="6"/>
      <c r="M103" s="6"/>
      <c r="N103" s="6"/>
      <c r="O103" s="6"/>
      <c r="P103" s="6">
        <f t="shared" si="5"/>
        <v>0</v>
      </c>
      <c r="Q103" s="6"/>
      <c r="R103" s="6"/>
      <c r="S103" s="6"/>
      <c r="T103" s="5"/>
      <c r="V103" s="5"/>
      <c r="X103" s="59"/>
    </row>
    <row r="104" spans="1:24" s="3" customFormat="1" x14ac:dyDescent="0.25">
      <c r="A104" s="3">
        <v>-53</v>
      </c>
      <c r="B104" s="9">
        <v>42099</v>
      </c>
      <c r="C104" s="10" t="s">
        <v>81</v>
      </c>
      <c r="D104" s="12"/>
      <c r="E104" s="11">
        <v>1</v>
      </c>
      <c r="F104" s="11">
        <v>1</v>
      </c>
      <c r="G104" s="6">
        <f t="shared" si="6"/>
        <v>1</v>
      </c>
      <c r="K104" s="6"/>
      <c r="L104" s="6"/>
      <c r="M104" s="6"/>
      <c r="N104" s="6"/>
      <c r="O104" s="6"/>
      <c r="P104" s="6">
        <f t="shared" si="5"/>
        <v>0</v>
      </c>
      <c r="Q104" s="6"/>
      <c r="R104" s="6"/>
      <c r="S104" s="6"/>
      <c r="T104" s="5"/>
      <c r="V104" s="5"/>
      <c r="X104" s="59"/>
    </row>
    <row r="105" spans="1:24" s="3" customFormat="1" x14ac:dyDescent="0.25">
      <c r="A105" s="3">
        <v>-54</v>
      </c>
      <c r="B105" s="9">
        <v>42098</v>
      </c>
      <c r="C105" s="10" t="s">
        <v>82</v>
      </c>
      <c r="D105" s="12"/>
      <c r="E105" s="11">
        <v>1.04</v>
      </c>
      <c r="F105" s="11">
        <v>1.04</v>
      </c>
      <c r="G105" s="6">
        <f t="shared" si="6"/>
        <v>1.04</v>
      </c>
      <c r="K105" s="6"/>
      <c r="L105" s="6"/>
      <c r="M105" s="6"/>
      <c r="N105" s="6"/>
      <c r="O105" s="6"/>
      <c r="P105" s="6">
        <f t="shared" si="5"/>
        <v>0</v>
      </c>
      <c r="Q105" s="6"/>
      <c r="R105" s="6"/>
      <c r="S105" s="6"/>
      <c r="T105" s="5"/>
      <c r="V105" s="5"/>
      <c r="X105" s="59"/>
    </row>
    <row r="106" spans="1:24" s="3" customFormat="1" x14ac:dyDescent="0.25">
      <c r="A106" s="8">
        <v>-55</v>
      </c>
      <c r="B106" s="9">
        <v>42065</v>
      </c>
      <c r="C106" s="10" t="s">
        <v>83</v>
      </c>
      <c r="D106" s="12"/>
      <c r="E106" s="11">
        <v>1</v>
      </c>
      <c r="F106" s="11">
        <v>1.03</v>
      </c>
      <c r="G106" s="6">
        <f t="shared" si="6"/>
        <v>1.0150000000000001</v>
      </c>
      <c r="K106" s="6"/>
      <c r="L106" s="6"/>
      <c r="M106" s="6"/>
      <c r="N106" s="6"/>
      <c r="O106" s="6"/>
      <c r="P106" s="6">
        <f t="shared" si="5"/>
        <v>3.0000000000000027E-2</v>
      </c>
      <c r="Q106" s="6"/>
      <c r="R106" s="6"/>
      <c r="S106" s="6"/>
      <c r="T106" s="5"/>
      <c r="V106" s="5"/>
      <c r="X106" s="59"/>
    </row>
    <row r="107" spans="1:24" s="3" customFormat="1" x14ac:dyDescent="0.25">
      <c r="A107" s="3">
        <v>-56</v>
      </c>
      <c r="B107" s="9">
        <v>42065</v>
      </c>
      <c r="C107" s="10" t="s">
        <v>84</v>
      </c>
      <c r="D107" s="12"/>
      <c r="E107" s="11">
        <v>0.95</v>
      </c>
      <c r="F107" s="11">
        <v>0.97</v>
      </c>
      <c r="G107" s="6">
        <f t="shared" si="6"/>
        <v>0.96</v>
      </c>
      <c r="K107" s="6"/>
      <c r="L107" s="6"/>
      <c r="M107" s="6"/>
      <c r="N107" s="6"/>
      <c r="O107" s="6"/>
      <c r="P107" s="6">
        <f t="shared" si="5"/>
        <v>2.0000000000000018E-2</v>
      </c>
      <c r="Q107" s="6"/>
      <c r="R107" s="6"/>
      <c r="S107" s="6"/>
      <c r="T107" s="5"/>
      <c r="V107" s="5"/>
      <c r="X107" s="59"/>
    </row>
    <row r="108" spans="1:24" s="3" customFormat="1" x14ac:dyDescent="0.25">
      <c r="A108" s="3">
        <v>-57</v>
      </c>
      <c r="B108" s="13">
        <f>B107</f>
        <v>42065</v>
      </c>
      <c r="C108" s="10" t="s">
        <v>85</v>
      </c>
      <c r="D108" s="10"/>
      <c r="E108" s="10">
        <v>0.99</v>
      </c>
      <c r="F108" s="10">
        <v>0.97</v>
      </c>
      <c r="G108" s="6">
        <f t="shared" si="6"/>
        <v>0.98</v>
      </c>
      <c r="K108" s="6"/>
      <c r="L108" s="6"/>
      <c r="M108" s="6"/>
      <c r="N108" s="6"/>
      <c r="O108" s="6"/>
      <c r="P108" s="6">
        <f t="shared" si="5"/>
        <v>2.0000000000000018E-2</v>
      </c>
      <c r="Q108" s="6"/>
      <c r="R108" s="6"/>
      <c r="S108" s="6"/>
      <c r="T108" s="5"/>
      <c r="V108" s="5"/>
      <c r="X108" s="59"/>
    </row>
    <row r="109" spans="1:24" s="3" customFormat="1" x14ac:dyDescent="0.25">
      <c r="A109" s="8">
        <v>-58</v>
      </c>
      <c r="B109" s="9">
        <v>42013</v>
      </c>
      <c r="C109" s="10" t="s">
        <v>86</v>
      </c>
      <c r="D109" s="12"/>
      <c r="E109" s="11">
        <v>1.03</v>
      </c>
      <c r="F109" s="11">
        <v>1.02</v>
      </c>
      <c r="G109" s="6">
        <f t="shared" si="6"/>
        <v>1.0249999999999999</v>
      </c>
      <c r="K109" s="6"/>
      <c r="L109" s="6"/>
      <c r="M109" s="6"/>
      <c r="N109" s="6"/>
      <c r="O109" s="6"/>
      <c r="P109" s="6">
        <f t="shared" si="5"/>
        <v>1.0000000000000009E-2</v>
      </c>
      <c r="Q109" s="6"/>
      <c r="R109" s="6"/>
      <c r="S109" s="6"/>
      <c r="T109" s="5"/>
      <c r="V109" s="5"/>
      <c r="X109" s="59"/>
    </row>
    <row r="110" spans="1:24" s="3" customFormat="1" x14ac:dyDescent="0.25">
      <c r="A110" s="3">
        <v>-59</v>
      </c>
      <c r="B110" s="9">
        <v>41937</v>
      </c>
      <c r="C110" s="10" t="s">
        <v>87</v>
      </c>
      <c r="D110" s="12"/>
      <c r="E110" s="11">
        <v>0.99</v>
      </c>
      <c r="F110" s="11">
        <v>1</v>
      </c>
      <c r="G110" s="6">
        <f t="shared" si="6"/>
        <v>0.995</v>
      </c>
      <c r="K110" s="6"/>
      <c r="L110" s="6"/>
      <c r="M110" s="6"/>
      <c r="N110" s="6"/>
      <c r="O110" s="6"/>
      <c r="P110" s="6">
        <f t="shared" si="5"/>
        <v>1.0000000000000009E-2</v>
      </c>
      <c r="Q110" s="6"/>
      <c r="R110" s="6"/>
      <c r="S110" s="6"/>
      <c r="T110" s="5"/>
      <c r="V110" s="5"/>
      <c r="X110" s="59"/>
    </row>
    <row r="111" spans="1:24" s="3" customFormat="1" x14ac:dyDescent="0.25">
      <c r="A111" s="3">
        <v>-60</v>
      </c>
      <c r="B111" s="9">
        <v>41844</v>
      </c>
      <c r="C111" s="10" t="s">
        <v>88</v>
      </c>
      <c r="D111" s="10"/>
      <c r="E111" s="11">
        <v>1.01</v>
      </c>
      <c r="F111" s="11">
        <v>0.99</v>
      </c>
      <c r="G111" s="6">
        <f t="shared" si="6"/>
        <v>1</v>
      </c>
      <c r="K111" s="6"/>
      <c r="L111" s="6"/>
      <c r="M111" s="6"/>
      <c r="N111" s="6"/>
      <c r="O111" s="6"/>
      <c r="P111" s="6">
        <f t="shared" si="5"/>
        <v>2.0000000000000018E-2</v>
      </c>
      <c r="Q111" s="6"/>
      <c r="R111" s="6"/>
      <c r="S111" s="6"/>
      <c r="T111" s="5"/>
      <c r="V111" s="5"/>
      <c r="X111" s="59"/>
    </row>
    <row r="112" spans="1:24" s="3" customFormat="1" x14ac:dyDescent="0.25">
      <c r="A112" s="8">
        <v>-61</v>
      </c>
      <c r="B112" s="9">
        <v>41786</v>
      </c>
      <c r="C112" s="10" t="s">
        <v>89</v>
      </c>
      <c r="D112" s="10"/>
      <c r="E112" s="11">
        <v>1.03</v>
      </c>
      <c r="F112" s="11">
        <v>1.03</v>
      </c>
      <c r="G112" s="6">
        <f t="shared" si="6"/>
        <v>1.03</v>
      </c>
      <c r="K112" s="6"/>
      <c r="L112" s="6"/>
      <c r="M112" s="6"/>
      <c r="N112" s="6"/>
      <c r="O112" s="6"/>
      <c r="P112" s="6">
        <f t="shared" si="5"/>
        <v>0</v>
      </c>
      <c r="Q112" s="6"/>
      <c r="R112" s="6"/>
      <c r="S112" s="6"/>
      <c r="T112" s="5"/>
      <c r="V112" s="5"/>
      <c r="X112" s="59"/>
    </row>
    <row r="113" spans="1:24" s="3" customFormat="1" x14ac:dyDescent="0.25">
      <c r="A113" s="3">
        <v>-62</v>
      </c>
      <c r="B113" s="9">
        <v>41768</v>
      </c>
      <c r="C113" s="10" t="s">
        <v>90</v>
      </c>
      <c r="D113" s="10"/>
      <c r="E113" s="11">
        <v>0.8</v>
      </c>
      <c r="F113" s="11">
        <v>0.84</v>
      </c>
      <c r="G113" s="6">
        <f t="shared" si="6"/>
        <v>0.82000000000000006</v>
      </c>
      <c r="K113" s="6"/>
      <c r="L113" s="6"/>
      <c r="M113" s="6"/>
      <c r="N113" s="6"/>
      <c r="O113" s="6"/>
      <c r="P113" s="6">
        <f t="shared" si="5"/>
        <v>3.9999999999999925E-2</v>
      </c>
      <c r="Q113" s="6"/>
      <c r="R113" s="6"/>
      <c r="S113" s="6"/>
      <c r="T113" s="5"/>
      <c r="V113" s="5"/>
      <c r="X113" s="59"/>
    </row>
    <row r="114" spans="1:24" s="3" customFormat="1" x14ac:dyDescent="0.25">
      <c r="A114" s="3">
        <v>-63</v>
      </c>
      <c r="B114" s="9">
        <v>41757</v>
      </c>
      <c r="C114" s="10" t="s">
        <v>91</v>
      </c>
      <c r="D114" s="10"/>
      <c r="E114" s="11">
        <v>0.95</v>
      </c>
      <c r="F114" s="11">
        <v>0.95</v>
      </c>
      <c r="G114" s="6">
        <f t="shared" si="6"/>
        <v>0.95</v>
      </c>
      <c r="K114" s="6"/>
      <c r="L114" s="6"/>
      <c r="M114" s="6"/>
      <c r="N114" s="6"/>
      <c r="O114" s="6"/>
      <c r="P114" s="6">
        <f t="shared" si="5"/>
        <v>0</v>
      </c>
      <c r="Q114" s="6"/>
      <c r="R114" s="6"/>
      <c r="S114" s="6"/>
      <c r="T114" s="5"/>
      <c r="V114" s="5"/>
      <c r="X114" s="59"/>
    </row>
    <row r="115" spans="1:24" s="3" customFormat="1" x14ac:dyDescent="0.25">
      <c r="A115" s="8">
        <v>-64</v>
      </c>
      <c r="B115" s="9">
        <v>41725</v>
      </c>
      <c r="C115" s="10" t="s">
        <v>92</v>
      </c>
      <c r="D115" s="10"/>
      <c r="E115" s="11">
        <v>1</v>
      </c>
      <c r="F115" s="11">
        <v>0.96</v>
      </c>
      <c r="G115" s="6">
        <f t="shared" si="6"/>
        <v>0.98</v>
      </c>
      <c r="K115" s="6"/>
      <c r="L115" s="6"/>
      <c r="M115" s="6"/>
      <c r="N115" s="6"/>
      <c r="O115" s="6"/>
      <c r="P115" s="6">
        <f t="shared" si="5"/>
        <v>4.0000000000000036E-2</v>
      </c>
      <c r="Q115" s="6"/>
      <c r="R115" s="6"/>
      <c r="S115" s="6"/>
      <c r="T115" s="5"/>
      <c r="V115" s="5"/>
      <c r="X115" s="59"/>
    </row>
    <row r="116" spans="1:24" s="3" customFormat="1" x14ac:dyDescent="0.25">
      <c r="A116" s="3">
        <v>-65</v>
      </c>
      <c r="B116" s="9">
        <v>41702</v>
      </c>
      <c r="C116" s="10" t="s">
        <v>93</v>
      </c>
      <c r="D116" s="10"/>
      <c r="E116" s="11">
        <v>1.03</v>
      </c>
      <c r="F116" s="11">
        <v>1.06</v>
      </c>
      <c r="G116" s="6">
        <f t="shared" si="6"/>
        <v>1.0449999999999999</v>
      </c>
      <c r="K116" s="6"/>
      <c r="L116" s="6"/>
      <c r="M116" s="6"/>
      <c r="N116" s="6"/>
      <c r="O116" s="6"/>
      <c r="P116" s="6">
        <f t="shared" si="5"/>
        <v>3.0000000000000027E-2</v>
      </c>
      <c r="Q116" s="6"/>
      <c r="R116" s="6"/>
      <c r="S116" s="6"/>
      <c r="T116" s="5"/>
      <c r="V116" s="5"/>
      <c r="X116" s="59"/>
    </row>
    <row r="117" spans="1:24" s="3" customFormat="1" x14ac:dyDescent="0.25">
      <c r="A117" s="3">
        <v>-66</v>
      </c>
      <c r="B117" s="9">
        <v>41697</v>
      </c>
      <c r="C117" s="10" t="s">
        <v>94</v>
      </c>
      <c r="D117" s="10"/>
      <c r="E117" s="11">
        <v>1.07</v>
      </c>
      <c r="F117" s="11">
        <v>1.05</v>
      </c>
      <c r="G117" s="6">
        <f t="shared" si="6"/>
        <v>1.06</v>
      </c>
      <c r="K117" s="6"/>
      <c r="L117" s="6"/>
      <c r="M117" s="6"/>
      <c r="N117" s="6"/>
      <c r="O117" s="6"/>
      <c r="P117" s="6">
        <f t="shared" si="5"/>
        <v>2.0000000000000018E-2</v>
      </c>
      <c r="Q117" s="6"/>
      <c r="R117" s="6"/>
      <c r="S117" s="6"/>
      <c r="T117" s="5"/>
      <c r="V117" s="5"/>
      <c r="X117" s="59"/>
    </row>
    <row r="118" spans="1:24" s="3" customFormat="1" x14ac:dyDescent="0.25">
      <c r="A118" s="8">
        <v>-67</v>
      </c>
      <c r="B118" s="9">
        <v>41627</v>
      </c>
      <c r="C118" s="10" t="s">
        <v>95</v>
      </c>
      <c r="D118" s="10"/>
      <c r="E118" s="11">
        <v>1.1499999999999999</v>
      </c>
      <c r="F118" s="11">
        <v>1.1000000000000001</v>
      </c>
      <c r="G118" s="6">
        <f t="shared" si="6"/>
        <v>1.125</v>
      </c>
      <c r="K118" s="6"/>
      <c r="L118" s="6"/>
      <c r="M118" s="6"/>
      <c r="N118" s="6"/>
      <c r="O118" s="6"/>
      <c r="P118" s="6">
        <f t="shared" si="5"/>
        <v>4.9999999999999822E-2</v>
      </c>
      <c r="Q118" s="6"/>
      <c r="R118" s="6"/>
      <c r="S118" s="6"/>
      <c r="T118" s="5"/>
      <c r="V118" s="5"/>
      <c r="X118" s="59"/>
    </row>
    <row r="119" spans="1:24" s="3" customFormat="1" x14ac:dyDescent="0.25">
      <c r="A119" s="3">
        <v>-68</v>
      </c>
      <c r="B119" s="9">
        <v>41617</v>
      </c>
      <c r="C119" s="10" t="s">
        <v>96</v>
      </c>
      <c r="D119" s="10"/>
      <c r="E119" s="11">
        <v>0.97</v>
      </c>
      <c r="F119" s="11">
        <v>1.02</v>
      </c>
      <c r="G119" s="6">
        <f t="shared" si="6"/>
        <v>0.995</v>
      </c>
      <c r="K119" s="6"/>
      <c r="L119" s="6"/>
      <c r="M119" s="6"/>
      <c r="N119" s="6"/>
      <c r="O119" s="6"/>
      <c r="P119" s="6">
        <f t="shared" si="5"/>
        <v>5.0000000000000044E-2</v>
      </c>
      <c r="Q119" s="6"/>
      <c r="R119" s="6"/>
      <c r="S119" s="6"/>
      <c r="X119" s="59"/>
    </row>
    <row r="120" spans="1:24" s="3" customFormat="1" x14ac:dyDescent="0.25">
      <c r="A120" s="3">
        <v>-69</v>
      </c>
      <c r="B120" s="9">
        <v>41605</v>
      </c>
      <c r="C120" s="10" t="s">
        <v>97</v>
      </c>
      <c r="D120" s="10"/>
      <c r="E120" s="11">
        <v>1.04</v>
      </c>
      <c r="F120" s="11">
        <v>1.01</v>
      </c>
      <c r="G120" s="6">
        <f t="shared" si="6"/>
        <v>1.0249999999999999</v>
      </c>
      <c r="K120" s="6"/>
      <c r="L120" s="6"/>
      <c r="M120" s="6"/>
      <c r="N120" s="6"/>
      <c r="O120" s="6"/>
      <c r="P120" s="6">
        <f t="shared" si="5"/>
        <v>3.0000000000000027E-2</v>
      </c>
      <c r="Q120" s="6"/>
      <c r="R120" s="6"/>
      <c r="S120" s="6"/>
      <c r="X120" s="59"/>
    </row>
    <row r="121" spans="1:24" s="3" customFormat="1" x14ac:dyDescent="0.25">
      <c r="A121" s="8">
        <v>-70</v>
      </c>
      <c r="B121" s="9">
        <v>41509</v>
      </c>
      <c r="C121" s="10" t="s">
        <v>98</v>
      </c>
      <c r="D121" s="10"/>
      <c r="E121" s="11">
        <v>0.93</v>
      </c>
      <c r="F121" s="11">
        <v>1</v>
      </c>
      <c r="G121" s="6">
        <f t="shared" si="6"/>
        <v>0.96500000000000008</v>
      </c>
      <c r="K121" s="6"/>
      <c r="L121" s="6"/>
      <c r="M121" s="6"/>
      <c r="N121" s="6"/>
      <c r="O121" s="6"/>
      <c r="P121" s="6">
        <f t="shared" si="5"/>
        <v>6.9999999999999951E-2</v>
      </c>
      <c r="Q121" s="6"/>
      <c r="R121" s="6"/>
      <c r="S121" s="6"/>
      <c r="X121" s="59"/>
    </row>
    <row r="122" spans="1:24" s="3" customFormat="1" x14ac:dyDescent="0.25">
      <c r="A122" s="3">
        <v>-71</v>
      </c>
      <c r="B122" s="9">
        <v>41486</v>
      </c>
      <c r="C122" s="10" t="s">
        <v>99</v>
      </c>
      <c r="D122" s="10"/>
      <c r="E122" s="11">
        <v>0.88</v>
      </c>
      <c r="F122" s="11">
        <v>0.87</v>
      </c>
      <c r="G122" s="6">
        <f t="shared" si="6"/>
        <v>0.875</v>
      </c>
      <c r="K122" s="6"/>
      <c r="L122" s="6"/>
      <c r="M122" s="6"/>
      <c r="N122" s="6"/>
      <c r="O122" s="6"/>
      <c r="P122" s="6">
        <f t="shared" si="5"/>
        <v>1.0000000000000009E-2</v>
      </c>
      <c r="Q122" s="6"/>
      <c r="R122" s="6"/>
      <c r="S122" s="6"/>
      <c r="X122" s="59"/>
    </row>
    <row r="123" spans="1:24" s="3" customFormat="1" x14ac:dyDescent="0.25">
      <c r="A123" s="3">
        <v>-72</v>
      </c>
      <c r="B123" s="9">
        <v>41442</v>
      </c>
      <c r="C123" s="10" t="s">
        <v>100</v>
      </c>
      <c r="D123" s="10"/>
      <c r="E123" s="11">
        <v>0.89</v>
      </c>
      <c r="F123" s="11">
        <v>0.85</v>
      </c>
      <c r="G123" s="6">
        <f t="shared" si="6"/>
        <v>0.87</v>
      </c>
      <c r="K123" s="6"/>
      <c r="L123" s="6"/>
      <c r="M123" s="6"/>
      <c r="N123" s="6"/>
      <c r="O123" s="6"/>
      <c r="P123" s="6">
        <f t="shared" si="5"/>
        <v>4.0000000000000036E-2</v>
      </c>
      <c r="Q123" s="6"/>
      <c r="R123" s="6"/>
      <c r="S123" s="6"/>
      <c r="X123" s="59"/>
    </row>
    <row r="124" spans="1:24" s="3" customFormat="1" x14ac:dyDescent="0.25">
      <c r="A124" s="8">
        <v>-73</v>
      </c>
      <c r="B124" s="9">
        <v>41333</v>
      </c>
      <c r="C124" s="10" t="s">
        <v>101</v>
      </c>
      <c r="D124" s="10"/>
      <c r="E124" s="11">
        <v>0.87</v>
      </c>
      <c r="F124" s="11">
        <v>0.88</v>
      </c>
      <c r="G124" s="6">
        <f t="shared" si="6"/>
        <v>0.875</v>
      </c>
      <c r="K124" s="6"/>
      <c r="L124" s="6"/>
      <c r="M124" s="6"/>
      <c r="N124" s="6"/>
      <c r="O124" s="6"/>
      <c r="P124" s="6">
        <f t="shared" si="5"/>
        <v>1.0000000000000009E-2</v>
      </c>
      <c r="X124" s="59"/>
    </row>
    <row r="125" spans="1:24" s="3" customFormat="1" x14ac:dyDescent="0.25">
      <c r="A125" s="3">
        <v>-74</v>
      </c>
      <c r="B125" s="9">
        <v>41033</v>
      </c>
      <c r="C125" s="10" t="s">
        <v>102</v>
      </c>
      <c r="D125" s="10"/>
      <c r="E125" s="11">
        <v>0.92</v>
      </c>
      <c r="F125" s="11">
        <v>0.96</v>
      </c>
      <c r="G125" s="6">
        <f t="shared" si="6"/>
        <v>0.94</v>
      </c>
      <c r="K125" s="6"/>
      <c r="L125" s="6"/>
      <c r="M125" s="6"/>
      <c r="N125" s="6"/>
      <c r="O125" s="6"/>
      <c r="P125" s="6">
        <f t="shared" si="5"/>
        <v>3.9999999999999925E-2</v>
      </c>
      <c r="X125" s="59"/>
    </row>
    <row r="126" spans="1:24" s="3" customFormat="1" x14ac:dyDescent="0.25">
      <c r="A126" s="3">
        <v>-75</v>
      </c>
      <c r="B126" s="9">
        <v>40871</v>
      </c>
      <c r="C126" s="10" t="s">
        <v>103</v>
      </c>
      <c r="D126" s="10"/>
      <c r="E126" s="11">
        <v>1.05</v>
      </c>
      <c r="F126" s="11">
        <v>1.0900000000000001</v>
      </c>
      <c r="G126" s="6">
        <f t="shared" si="6"/>
        <v>1.07</v>
      </c>
      <c r="K126" s="6"/>
      <c r="L126" s="6"/>
      <c r="M126" s="6"/>
      <c r="N126" s="6"/>
      <c r="O126" s="6"/>
      <c r="P126" s="6">
        <f t="shared" si="5"/>
        <v>4.0000000000000036E-2</v>
      </c>
      <c r="X126" s="59"/>
    </row>
    <row r="127" spans="1:24" s="3" customFormat="1" x14ac:dyDescent="0.25">
      <c r="A127" s="8">
        <v>-76</v>
      </c>
      <c r="B127" s="9">
        <v>40771</v>
      </c>
      <c r="C127" s="10" t="s">
        <v>104</v>
      </c>
      <c r="D127" s="10"/>
      <c r="E127" s="11">
        <v>1.08</v>
      </c>
      <c r="F127" s="11">
        <v>1.08</v>
      </c>
      <c r="G127" s="6">
        <f t="shared" si="6"/>
        <v>1.08</v>
      </c>
      <c r="K127" s="6"/>
      <c r="L127" s="6"/>
      <c r="M127" s="6"/>
      <c r="N127" s="6"/>
      <c r="O127" s="6"/>
      <c r="P127" s="6">
        <f t="shared" si="5"/>
        <v>0</v>
      </c>
      <c r="X127" s="59"/>
    </row>
    <row r="128" spans="1:24" s="3" customFormat="1" x14ac:dyDescent="0.25">
      <c r="A128" s="3">
        <v>-77</v>
      </c>
      <c r="B128" s="9">
        <v>40753</v>
      </c>
      <c r="C128" s="10" t="s">
        <v>105</v>
      </c>
      <c r="D128" s="10"/>
      <c r="E128" s="11">
        <v>1.04</v>
      </c>
      <c r="F128" s="11">
        <v>1.02</v>
      </c>
      <c r="G128" s="6">
        <f t="shared" si="6"/>
        <v>1.03</v>
      </c>
      <c r="K128" s="6"/>
      <c r="L128" s="6"/>
      <c r="M128" s="6"/>
      <c r="N128" s="6"/>
      <c r="O128" s="6"/>
      <c r="P128" s="6">
        <f t="shared" si="5"/>
        <v>2.0000000000000018E-2</v>
      </c>
      <c r="X128" s="59"/>
    </row>
    <row r="129" spans="1:24" s="3" customFormat="1" x14ac:dyDescent="0.25">
      <c r="A129" s="3">
        <v>-78</v>
      </c>
      <c r="B129" s="9">
        <v>40728</v>
      </c>
      <c r="C129" s="10" t="s">
        <v>106</v>
      </c>
      <c r="D129" s="10"/>
      <c r="E129" s="11">
        <v>1.08</v>
      </c>
      <c r="F129" s="11">
        <v>1.08</v>
      </c>
      <c r="G129" s="6">
        <f t="shared" si="6"/>
        <v>1.08</v>
      </c>
      <c r="K129" s="6"/>
      <c r="L129" s="6"/>
      <c r="M129" s="6"/>
      <c r="N129" s="6"/>
      <c r="O129" s="6"/>
      <c r="P129" s="6">
        <f t="shared" si="5"/>
        <v>0</v>
      </c>
      <c r="X129" s="59"/>
    </row>
    <row r="130" spans="1:24" s="3" customFormat="1" x14ac:dyDescent="0.25">
      <c r="A130" s="8">
        <v>-79</v>
      </c>
      <c r="B130" s="9">
        <v>40701</v>
      </c>
      <c r="C130" s="10" t="s">
        <v>107</v>
      </c>
      <c r="D130" s="10"/>
      <c r="E130" s="10">
        <v>1.06</v>
      </c>
      <c r="F130" s="10">
        <v>1.03</v>
      </c>
      <c r="G130" s="6">
        <f t="shared" si="6"/>
        <v>1.0449999999999999</v>
      </c>
      <c r="K130" s="6"/>
      <c r="L130" s="6"/>
      <c r="M130" s="6"/>
      <c r="N130" s="6"/>
      <c r="O130" s="6"/>
      <c r="P130" s="6">
        <f t="shared" si="5"/>
        <v>3.0000000000000027E-2</v>
      </c>
      <c r="X130" s="59"/>
    </row>
    <row r="131" spans="1:24" s="3" customFormat="1" x14ac:dyDescent="0.25">
      <c r="A131" s="3">
        <v>-80</v>
      </c>
      <c r="B131" s="9">
        <v>40673</v>
      </c>
      <c r="C131" s="10" t="s">
        <v>108</v>
      </c>
      <c r="D131" s="10"/>
      <c r="E131" s="11">
        <v>1.06</v>
      </c>
      <c r="F131" s="11">
        <v>1.06</v>
      </c>
      <c r="G131" s="6">
        <f t="shared" si="6"/>
        <v>1.06</v>
      </c>
      <c r="K131" s="6"/>
      <c r="L131" s="6"/>
      <c r="M131" s="6"/>
      <c r="N131" s="6"/>
      <c r="O131" s="6"/>
      <c r="P131" s="6">
        <f t="shared" si="5"/>
        <v>0</v>
      </c>
      <c r="X131" s="59"/>
    </row>
    <row r="132" spans="1:24" s="3" customFormat="1" x14ac:dyDescent="0.25">
      <c r="A132" s="3">
        <v>-81</v>
      </c>
      <c r="B132" s="9">
        <v>40556</v>
      </c>
      <c r="C132" s="10" t="s">
        <v>109</v>
      </c>
      <c r="D132" s="10"/>
      <c r="E132" s="11">
        <v>1.0963855421686748</v>
      </c>
      <c r="F132" s="11">
        <v>1.1204819277108433</v>
      </c>
      <c r="G132" s="6">
        <f t="shared" si="6"/>
        <v>1.1084337349397591</v>
      </c>
      <c r="K132" s="6"/>
      <c r="L132" s="6"/>
      <c r="M132" s="6"/>
      <c r="N132" s="6"/>
      <c r="O132" s="6"/>
      <c r="P132" s="6">
        <f t="shared" si="5"/>
        <v>2.409638554216853E-2</v>
      </c>
      <c r="X132" s="59"/>
    </row>
    <row r="133" spans="1:24" s="3" customFormat="1" x14ac:dyDescent="0.25">
      <c r="A133" s="8">
        <v>-82</v>
      </c>
      <c r="B133" s="9">
        <v>40556</v>
      </c>
      <c r="C133" s="10" t="s">
        <v>110</v>
      </c>
      <c r="D133" s="10"/>
      <c r="E133" s="11">
        <v>1.0843373493975903</v>
      </c>
      <c r="F133" s="11">
        <v>1.0843373493975903</v>
      </c>
      <c r="G133" s="6">
        <f t="shared" si="6"/>
        <v>1.0843373493975903</v>
      </c>
      <c r="K133" s="6"/>
      <c r="L133" s="6"/>
      <c r="M133" s="6"/>
      <c r="N133" s="6"/>
      <c r="O133" s="6"/>
      <c r="P133" s="6">
        <f t="shared" si="5"/>
        <v>0</v>
      </c>
      <c r="X133" s="59"/>
    </row>
    <row r="134" spans="1:24" s="3" customFormat="1" x14ac:dyDescent="0.25">
      <c r="A134" s="3">
        <v>-83</v>
      </c>
      <c r="B134" s="9">
        <v>40556</v>
      </c>
      <c r="C134" s="10" t="s">
        <v>111</v>
      </c>
      <c r="D134" s="10"/>
      <c r="E134" s="11">
        <v>1.036144578313253</v>
      </c>
      <c r="F134" s="11">
        <v>1.0843373493975903</v>
      </c>
      <c r="G134" s="6">
        <f t="shared" si="6"/>
        <v>1.0602409638554215</v>
      </c>
      <c r="K134" s="6"/>
      <c r="L134" s="6"/>
      <c r="M134" s="6"/>
      <c r="N134" s="6"/>
      <c r="O134" s="6"/>
      <c r="P134" s="6">
        <f t="shared" si="5"/>
        <v>4.8192771084337283E-2</v>
      </c>
      <c r="X134" s="59"/>
    </row>
    <row r="135" spans="1:24" s="3" customFormat="1" x14ac:dyDescent="0.25">
      <c r="A135" s="3">
        <v>-84</v>
      </c>
      <c r="B135" s="9">
        <v>40556</v>
      </c>
      <c r="C135" s="10" t="s">
        <v>112</v>
      </c>
      <c r="D135" s="10"/>
      <c r="E135" s="11">
        <v>1</v>
      </c>
      <c r="F135" s="11">
        <v>1.0602409638554218</v>
      </c>
      <c r="G135" s="6">
        <f t="shared" si="6"/>
        <v>1.0301204819277108</v>
      </c>
      <c r="K135" s="6"/>
      <c r="L135" s="6"/>
      <c r="M135" s="6"/>
      <c r="N135" s="6"/>
      <c r="O135" s="6"/>
      <c r="P135" s="6">
        <f t="shared" si="5"/>
        <v>6.024096385542177E-2</v>
      </c>
      <c r="X135" s="59"/>
    </row>
    <row r="136" spans="1:24" s="3" customFormat="1" x14ac:dyDescent="0.25">
      <c r="A136" s="8">
        <v>-85</v>
      </c>
      <c r="B136" s="9">
        <v>40556</v>
      </c>
      <c r="C136" s="10" t="s">
        <v>113</v>
      </c>
      <c r="D136" s="10"/>
      <c r="E136" s="11">
        <v>1.0602409638554218</v>
      </c>
      <c r="F136" s="11">
        <v>1.0602409638554218</v>
      </c>
      <c r="G136" s="6">
        <f t="shared" si="6"/>
        <v>1.0602409638554218</v>
      </c>
      <c r="K136" s="6"/>
      <c r="L136" s="6"/>
      <c r="M136" s="6"/>
      <c r="N136" s="6"/>
      <c r="O136" s="6"/>
      <c r="P136" s="6">
        <f t="shared" si="5"/>
        <v>0</v>
      </c>
      <c r="X136" s="59"/>
    </row>
    <row r="137" spans="1:24" s="3" customFormat="1" x14ac:dyDescent="0.25">
      <c r="A137" s="3">
        <v>-86</v>
      </c>
      <c r="B137" s="9">
        <v>40556</v>
      </c>
      <c r="C137" s="10" t="s">
        <v>114</v>
      </c>
      <c r="D137" s="10"/>
      <c r="E137" s="11">
        <v>1.036144578313253</v>
      </c>
      <c r="F137" s="11">
        <v>1.0481927710843373</v>
      </c>
      <c r="G137" s="6">
        <f t="shared" si="6"/>
        <v>1.0421686746987953</v>
      </c>
      <c r="K137" s="6"/>
      <c r="L137" s="6"/>
      <c r="M137" s="6"/>
      <c r="N137" s="6"/>
      <c r="O137" s="6"/>
      <c r="P137" s="6">
        <f t="shared" si="5"/>
        <v>1.2048192771084265E-2</v>
      </c>
      <c r="X137" s="59"/>
    </row>
    <row r="138" spans="1:24" s="3" customFormat="1" x14ac:dyDescent="0.25">
      <c r="A138" s="3">
        <v>-87</v>
      </c>
      <c r="B138" s="9">
        <v>40556</v>
      </c>
      <c r="C138" s="10" t="s">
        <v>115</v>
      </c>
      <c r="D138" s="10"/>
      <c r="E138" s="11">
        <v>1.036144578313253</v>
      </c>
      <c r="F138" s="11">
        <v>1.0481927710843373</v>
      </c>
      <c r="G138" s="6">
        <f t="shared" si="6"/>
        <v>1.0421686746987953</v>
      </c>
      <c r="K138" s="6"/>
      <c r="L138" s="6"/>
      <c r="M138" s="6"/>
      <c r="N138" s="6"/>
      <c r="O138" s="6"/>
      <c r="P138" s="6">
        <f t="shared" si="5"/>
        <v>1.2048192771084265E-2</v>
      </c>
      <c r="X138" s="59"/>
    </row>
    <row r="139" spans="1:24" s="3" customFormat="1" x14ac:dyDescent="0.25">
      <c r="A139" s="8">
        <v>-88</v>
      </c>
      <c r="B139" s="9">
        <v>40556</v>
      </c>
      <c r="C139" s="10" t="s">
        <v>116</v>
      </c>
      <c r="D139" s="10"/>
      <c r="E139" s="11">
        <v>1</v>
      </c>
      <c r="F139" s="11">
        <v>1.0481927710843373</v>
      </c>
      <c r="G139" s="6">
        <f t="shared" si="6"/>
        <v>1.0240963855421685</v>
      </c>
      <c r="K139" s="6"/>
      <c r="L139" s="6"/>
      <c r="M139" s="6"/>
      <c r="N139" s="6"/>
      <c r="O139" s="6"/>
      <c r="P139" s="6">
        <f t="shared" si="5"/>
        <v>4.8192771084337283E-2</v>
      </c>
      <c r="X139" s="59"/>
    </row>
    <row r="140" spans="1:24" s="3" customFormat="1" x14ac:dyDescent="0.25">
      <c r="A140" s="3">
        <v>-89</v>
      </c>
      <c r="B140" s="9">
        <v>40556</v>
      </c>
      <c r="C140" s="10" t="s">
        <v>117</v>
      </c>
      <c r="D140" s="10"/>
      <c r="E140" s="11">
        <v>1.0240963855421688</v>
      </c>
      <c r="F140" s="11">
        <v>1.036144578313253</v>
      </c>
      <c r="G140" s="6">
        <f t="shared" si="6"/>
        <v>1.0301204819277108</v>
      </c>
      <c r="K140" s="6"/>
      <c r="L140" s="6"/>
      <c r="M140" s="6"/>
      <c r="N140" s="6"/>
      <c r="O140" s="6"/>
      <c r="P140" s="6">
        <f t="shared" si="5"/>
        <v>1.2048192771084265E-2</v>
      </c>
      <c r="X140" s="59"/>
    </row>
    <row r="141" spans="1:24" s="3" customFormat="1" x14ac:dyDescent="0.25">
      <c r="A141" s="3">
        <v>-90</v>
      </c>
      <c r="B141" s="9">
        <v>40556</v>
      </c>
      <c r="C141" s="10" t="s">
        <v>118</v>
      </c>
      <c r="D141" s="10"/>
      <c r="E141" s="11">
        <v>1</v>
      </c>
      <c r="F141" s="11">
        <v>1.0120481927710843</v>
      </c>
      <c r="G141" s="6">
        <f t="shared" si="6"/>
        <v>1.0060240963855422</v>
      </c>
      <c r="K141" s="6"/>
      <c r="L141" s="6"/>
      <c r="M141" s="6"/>
      <c r="N141" s="6"/>
      <c r="O141" s="6"/>
      <c r="P141" s="6">
        <f t="shared" si="5"/>
        <v>1.2048192771084265E-2</v>
      </c>
      <c r="X141" s="59"/>
    </row>
    <row r="142" spans="1:24" s="3" customFormat="1" x14ac:dyDescent="0.25">
      <c r="A142" s="8">
        <v>-91</v>
      </c>
      <c r="B142" s="9">
        <v>40546</v>
      </c>
      <c r="C142" s="10" t="s">
        <v>119</v>
      </c>
      <c r="D142" s="12"/>
      <c r="E142" s="11">
        <v>1.0643939393939394</v>
      </c>
      <c r="F142" s="11">
        <v>1.125</v>
      </c>
      <c r="G142" s="6">
        <f t="shared" si="6"/>
        <v>1.0946969696969697</v>
      </c>
      <c r="K142" s="6"/>
      <c r="L142" s="6"/>
      <c r="M142" s="6"/>
      <c r="N142" s="6"/>
      <c r="O142" s="6"/>
      <c r="P142" s="6">
        <f t="shared" si="5"/>
        <v>6.0606060606060552E-2</v>
      </c>
      <c r="X142" s="59"/>
    </row>
    <row r="143" spans="1:24" s="3" customFormat="1" x14ac:dyDescent="0.25">
      <c r="A143" s="3">
        <v>-92</v>
      </c>
      <c r="B143" s="9">
        <v>40546</v>
      </c>
      <c r="C143" s="10" t="s">
        <v>120</v>
      </c>
      <c r="D143" s="12"/>
      <c r="E143" s="11">
        <v>1.0643939393939394</v>
      </c>
      <c r="F143" s="11">
        <v>1.1212121212121211</v>
      </c>
      <c r="G143" s="6">
        <f t="shared" si="6"/>
        <v>1.0928030303030303</v>
      </c>
      <c r="K143" s="6"/>
      <c r="L143" s="6"/>
      <c r="M143" s="6"/>
      <c r="N143" s="6"/>
      <c r="O143" s="6"/>
      <c r="P143" s="6">
        <f t="shared" si="5"/>
        <v>5.6818181818181657E-2</v>
      </c>
      <c r="X143" s="59"/>
    </row>
    <row r="144" spans="1:24" s="3" customFormat="1" x14ac:dyDescent="0.25">
      <c r="A144" s="3">
        <v>-93</v>
      </c>
      <c r="B144" s="9">
        <v>40546</v>
      </c>
      <c r="C144" s="10" t="s">
        <v>121</v>
      </c>
      <c r="D144" s="12"/>
      <c r="E144" s="11">
        <v>1.106060606060606</v>
      </c>
      <c r="F144" s="11">
        <v>1.1174242424242424</v>
      </c>
      <c r="G144" s="6">
        <f t="shared" si="6"/>
        <v>1.1117424242424243</v>
      </c>
      <c r="K144" s="6"/>
      <c r="L144" s="6"/>
      <c r="M144" s="6"/>
      <c r="N144" s="6"/>
      <c r="O144" s="6"/>
      <c r="P144" s="6">
        <f t="shared" si="5"/>
        <v>1.1363636363636465E-2</v>
      </c>
      <c r="X144" s="59"/>
    </row>
    <row r="145" spans="1:24" s="3" customFormat="1" x14ac:dyDescent="0.25">
      <c r="A145" s="8">
        <v>-94</v>
      </c>
      <c r="B145" s="9">
        <v>40546</v>
      </c>
      <c r="C145" s="10" t="s">
        <v>122</v>
      </c>
      <c r="D145" s="12"/>
      <c r="E145" s="11">
        <v>1.106060606060606</v>
      </c>
      <c r="F145" s="11">
        <v>1.0606060606060606</v>
      </c>
      <c r="G145" s="6">
        <f t="shared" si="6"/>
        <v>1.0833333333333333</v>
      </c>
      <c r="K145" s="6"/>
      <c r="L145" s="6"/>
      <c r="M145" s="6"/>
      <c r="N145" s="6"/>
      <c r="O145" s="6"/>
      <c r="P145" s="6">
        <f t="shared" si="5"/>
        <v>4.5454545454545414E-2</v>
      </c>
      <c r="X145" s="59"/>
    </row>
    <row r="146" spans="1:24" s="3" customFormat="1" x14ac:dyDescent="0.25">
      <c r="A146" s="3">
        <v>-95</v>
      </c>
      <c r="B146" s="9">
        <v>40546</v>
      </c>
      <c r="C146" s="10" t="s">
        <v>123</v>
      </c>
      <c r="D146" s="12"/>
      <c r="E146" s="11">
        <v>1.071969696969697</v>
      </c>
      <c r="F146" s="11">
        <v>1.0454545454545454</v>
      </c>
      <c r="G146" s="6">
        <f t="shared" si="6"/>
        <v>1.0587121212121211</v>
      </c>
      <c r="K146" s="6"/>
      <c r="L146" s="6"/>
      <c r="M146" s="6"/>
      <c r="N146" s="6"/>
      <c r="O146" s="6"/>
      <c r="P146" s="6">
        <f t="shared" si="5"/>
        <v>2.6515151515151603E-2</v>
      </c>
      <c r="X146" s="59"/>
    </row>
    <row r="147" spans="1:24" s="3" customFormat="1" x14ac:dyDescent="0.25">
      <c r="A147" s="3">
        <v>-96</v>
      </c>
      <c r="B147" s="9">
        <v>40546</v>
      </c>
      <c r="C147" s="10" t="s">
        <v>124</v>
      </c>
      <c r="D147" s="12"/>
      <c r="E147" s="11">
        <v>1.0643939393939394</v>
      </c>
      <c r="F147" s="11">
        <v>1.0378787878787878</v>
      </c>
      <c r="G147" s="6">
        <f t="shared" si="6"/>
        <v>1.0511363636363638</v>
      </c>
      <c r="K147" s="6"/>
      <c r="L147" s="6"/>
      <c r="M147" s="6"/>
      <c r="N147" s="6"/>
      <c r="O147" s="6"/>
      <c r="P147" s="6">
        <f t="shared" si="5"/>
        <v>2.6515151515151603E-2</v>
      </c>
      <c r="X147" s="59"/>
    </row>
    <row r="148" spans="1:24" s="3" customFormat="1" x14ac:dyDescent="0.25">
      <c r="A148" s="8">
        <v>-97</v>
      </c>
      <c r="B148" s="9">
        <v>40546</v>
      </c>
      <c r="C148" s="10" t="s">
        <v>125</v>
      </c>
      <c r="D148" s="12"/>
      <c r="E148" s="11">
        <v>1.071969696969697</v>
      </c>
      <c r="F148" s="11">
        <v>1.0303030303030303</v>
      </c>
      <c r="G148" s="6">
        <f t="shared" si="6"/>
        <v>1.0511363636363638</v>
      </c>
      <c r="K148" s="6"/>
      <c r="L148" s="6"/>
      <c r="M148" s="6"/>
      <c r="N148" s="6"/>
      <c r="O148" s="6"/>
      <c r="P148" s="6">
        <f t="shared" si="5"/>
        <v>4.1666666666666741E-2</v>
      </c>
      <c r="X148" s="59"/>
    </row>
    <row r="149" spans="1:24" s="3" customFormat="1" x14ac:dyDescent="0.25">
      <c r="A149" s="3">
        <v>-98</v>
      </c>
      <c r="B149" s="9">
        <v>40546</v>
      </c>
      <c r="C149" s="10" t="s">
        <v>126</v>
      </c>
      <c r="D149" s="12"/>
      <c r="E149" s="11">
        <v>0.98106060606060608</v>
      </c>
      <c r="F149" s="11">
        <v>1.0227272727272727</v>
      </c>
      <c r="G149" s="6">
        <f t="shared" si="6"/>
        <v>1.0018939393939394</v>
      </c>
      <c r="K149" s="6"/>
      <c r="L149" s="6"/>
      <c r="M149" s="6"/>
      <c r="N149" s="6"/>
      <c r="O149" s="6"/>
      <c r="P149" s="6">
        <f t="shared" si="5"/>
        <v>4.166666666666663E-2</v>
      </c>
      <c r="X149" s="59"/>
    </row>
    <row r="150" spans="1:24" s="3" customFormat="1" x14ac:dyDescent="0.25">
      <c r="A150" s="3">
        <v>-99</v>
      </c>
      <c r="B150" s="9">
        <v>40546</v>
      </c>
      <c r="C150" s="10" t="s">
        <v>127</v>
      </c>
      <c r="D150" s="12"/>
      <c r="E150" s="11">
        <v>1.018939393939394</v>
      </c>
      <c r="F150" s="11">
        <v>1</v>
      </c>
      <c r="G150" s="6">
        <f t="shared" si="6"/>
        <v>1.009469696969697</v>
      </c>
      <c r="K150" s="6"/>
      <c r="L150" s="6"/>
      <c r="M150" s="6"/>
      <c r="N150" s="6"/>
      <c r="O150" s="6"/>
      <c r="P150" s="6">
        <f t="shared" si="5"/>
        <v>1.8939393939394034E-2</v>
      </c>
      <c r="X150" s="59"/>
    </row>
    <row r="151" spans="1:24" s="3" customFormat="1" x14ac:dyDescent="0.25">
      <c r="A151" s="8">
        <v>-100</v>
      </c>
      <c r="B151" s="9">
        <v>40546</v>
      </c>
      <c r="C151" s="10" t="s">
        <v>128</v>
      </c>
      <c r="D151" s="12"/>
      <c r="E151" s="11">
        <v>0.98106060606060608</v>
      </c>
      <c r="F151" s="11">
        <v>0.99621212121212122</v>
      </c>
      <c r="G151" s="6">
        <f t="shared" si="6"/>
        <v>0.98863636363636365</v>
      </c>
      <c r="K151" s="6"/>
      <c r="L151" s="6"/>
      <c r="M151" s="6"/>
      <c r="N151" s="6"/>
      <c r="O151" s="6"/>
      <c r="P151" s="6">
        <f t="shared" si="5"/>
        <v>1.5151515151515138E-2</v>
      </c>
      <c r="X151" s="59"/>
    </row>
    <row r="152" spans="1:24" s="3" customFormat="1" x14ac:dyDescent="0.25">
      <c r="A152" s="3">
        <v>-101</v>
      </c>
      <c r="B152" s="9">
        <v>40373</v>
      </c>
      <c r="C152" s="10" t="s">
        <v>129</v>
      </c>
      <c r="D152" s="10"/>
      <c r="E152" s="11">
        <v>0.98</v>
      </c>
      <c r="F152" s="11">
        <v>0.95</v>
      </c>
      <c r="G152" s="6">
        <f t="shared" si="6"/>
        <v>0.96499999999999997</v>
      </c>
      <c r="K152" s="6"/>
      <c r="L152" s="6"/>
      <c r="M152" s="6"/>
      <c r="N152" s="6"/>
      <c r="O152" s="6"/>
      <c r="P152" s="6">
        <f t="shared" si="5"/>
        <v>3.0000000000000027E-2</v>
      </c>
      <c r="X152" s="59"/>
    </row>
    <row r="153" spans="1:24" s="3" customFormat="1" x14ac:dyDescent="0.25">
      <c r="A153" s="3">
        <v>-102</v>
      </c>
      <c r="B153" s="9">
        <v>40238</v>
      </c>
      <c r="C153" s="10" t="s">
        <v>130</v>
      </c>
      <c r="D153" s="10"/>
      <c r="E153" s="11">
        <v>0.98716683119447191</v>
      </c>
      <c r="F153" s="11">
        <v>1.0523198420533071</v>
      </c>
      <c r="G153" s="6">
        <f t="shared" si="6"/>
        <v>1.0197433366238895</v>
      </c>
      <c r="K153" s="6"/>
      <c r="L153" s="6"/>
      <c r="M153" s="6"/>
      <c r="N153" s="6"/>
      <c r="O153" s="6"/>
      <c r="P153" s="6">
        <f t="shared" si="5"/>
        <v>6.5153010858835181E-2</v>
      </c>
      <c r="X153" s="59"/>
    </row>
    <row r="154" spans="1:24" s="3" customFormat="1" x14ac:dyDescent="0.25">
      <c r="A154" s="8">
        <v>-103</v>
      </c>
      <c r="B154" s="9">
        <v>40238</v>
      </c>
      <c r="C154" s="10" t="s">
        <v>131</v>
      </c>
      <c r="D154" s="10"/>
      <c r="E154" s="11">
        <v>0.94471865745310957</v>
      </c>
      <c r="F154" s="11">
        <v>1.03751233958539</v>
      </c>
      <c r="G154" s="6">
        <f t="shared" si="6"/>
        <v>0.99111549851924985</v>
      </c>
      <c r="K154" s="6"/>
      <c r="L154" s="6"/>
      <c r="M154" s="6"/>
      <c r="N154" s="6"/>
      <c r="O154" s="6"/>
      <c r="P154" s="6">
        <f t="shared" si="5"/>
        <v>9.2793682132280453E-2</v>
      </c>
      <c r="X154" s="59"/>
    </row>
    <row r="155" spans="1:24" s="3" customFormat="1" x14ac:dyDescent="0.25">
      <c r="A155" s="3">
        <v>-104</v>
      </c>
      <c r="B155" s="9">
        <v>40238</v>
      </c>
      <c r="C155" s="10" t="s">
        <v>132</v>
      </c>
      <c r="D155" s="10"/>
      <c r="E155" s="11">
        <v>0.93188548864758147</v>
      </c>
      <c r="F155" s="11">
        <v>0.98815399802566639</v>
      </c>
      <c r="G155" s="6">
        <f t="shared" si="6"/>
        <v>0.96001974333662399</v>
      </c>
      <c r="K155" s="6"/>
      <c r="L155" s="6"/>
      <c r="M155" s="6"/>
      <c r="N155" s="6"/>
      <c r="O155" s="6"/>
      <c r="P155" s="6">
        <f t="shared" si="5"/>
        <v>5.6268509378084919E-2</v>
      </c>
      <c r="X155" s="59"/>
    </row>
    <row r="156" spans="1:24" s="3" customFormat="1" x14ac:dyDescent="0.25">
      <c r="A156" s="3">
        <v>-105</v>
      </c>
      <c r="B156" s="9">
        <v>40238</v>
      </c>
      <c r="C156" s="10" t="s">
        <v>133</v>
      </c>
      <c r="D156" s="10"/>
      <c r="E156" s="11">
        <v>0.98321816386969396</v>
      </c>
      <c r="F156" s="11">
        <v>0.98025666337611062</v>
      </c>
      <c r="G156" s="6">
        <f t="shared" si="6"/>
        <v>0.98173741362290223</v>
      </c>
      <c r="K156" s="6"/>
      <c r="L156" s="6"/>
      <c r="M156" s="6"/>
      <c r="N156" s="6"/>
      <c r="O156" s="6"/>
      <c r="P156" s="6">
        <f t="shared" si="5"/>
        <v>2.9615004935833467E-3</v>
      </c>
      <c r="X156" s="59"/>
    </row>
    <row r="157" spans="1:24" s="3" customFormat="1" x14ac:dyDescent="0.25">
      <c r="A157" s="8">
        <v>-106</v>
      </c>
      <c r="B157" s="9">
        <v>40238</v>
      </c>
      <c r="C157" s="10" t="s">
        <v>134</v>
      </c>
      <c r="D157" s="10"/>
      <c r="E157" s="11">
        <v>0.96446199407699906</v>
      </c>
      <c r="F157" s="11">
        <v>0.95459032576505431</v>
      </c>
      <c r="G157" s="6">
        <f t="shared" si="6"/>
        <v>0.95952615992102674</v>
      </c>
      <c r="K157" s="6"/>
      <c r="L157" s="6"/>
      <c r="M157" s="6"/>
      <c r="N157" s="6"/>
      <c r="O157" s="6"/>
      <c r="P157" s="6">
        <f t="shared" si="5"/>
        <v>9.8716683119447479E-3</v>
      </c>
      <c r="X157" s="59"/>
    </row>
    <row r="158" spans="1:24" s="3" customFormat="1" x14ac:dyDescent="0.25">
      <c r="A158" s="3">
        <v>-107</v>
      </c>
      <c r="B158" s="9">
        <v>40238</v>
      </c>
      <c r="C158" s="10" t="s">
        <v>135</v>
      </c>
      <c r="D158" s="10"/>
      <c r="E158" s="11">
        <v>0.94076999012833173</v>
      </c>
      <c r="F158" s="11">
        <v>0.95459032576505431</v>
      </c>
      <c r="G158" s="6">
        <f t="shared" si="6"/>
        <v>0.94768015794669302</v>
      </c>
      <c r="K158" s="6"/>
      <c r="L158" s="6"/>
      <c r="M158" s="6"/>
      <c r="N158" s="6"/>
      <c r="O158" s="6"/>
      <c r="P158" s="6">
        <f t="shared" si="5"/>
        <v>1.382033563672258E-2</v>
      </c>
      <c r="X158" s="59"/>
    </row>
    <row r="159" spans="1:24" s="3" customFormat="1" x14ac:dyDescent="0.25">
      <c r="A159" s="3">
        <v>-108</v>
      </c>
      <c r="B159" s="9">
        <v>40238</v>
      </c>
      <c r="C159" s="10" t="s">
        <v>136</v>
      </c>
      <c r="D159" s="10"/>
      <c r="E159" s="11">
        <v>0.93583415597235931</v>
      </c>
      <c r="F159" s="11">
        <v>0.94471865745310957</v>
      </c>
      <c r="G159" s="6">
        <f t="shared" si="6"/>
        <v>0.94027640671273449</v>
      </c>
      <c r="K159" s="6"/>
      <c r="L159" s="6"/>
      <c r="M159" s="6"/>
      <c r="N159" s="6"/>
      <c r="O159" s="6"/>
      <c r="P159" s="6">
        <f t="shared" ref="P159:P164" si="7">ABS(E159-F159)</f>
        <v>8.884501480750262E-3</v>
      </c>
      <c r="X159" s="59"/>
    </row>
    <row r="160" spans="1:24" s="3" customFormat="1" x14ac:dyDescent="0.25">
      <c r="A160" s="8">
        <v>-109</v>
      </c>
      <c r="B160" s="9">
        <v>40238</v>
      </c>
      <c r="C160" s="10" t="s">
        <v>137</v>
      </c>
      <c r="D160" s="10"/>
      <c r="E160" s="11">
        <v>0.93385982230997033</v>
      </c>
      <c r="F160" s="11">
        <v>0.94373149062191508</v>
      </c>
      <c r="G160" s="6">
        <f t="shared" ref="G160:G164" si="8">AVERAGE(E160:F160)</f>
        <v>0.93879565646594276</v>
      </c>
      <c r="K160" s="6"/>
      <c r="L160" s="6"/>
      <c r="M160" s="6"/>
      <c r="N160" s="6"/>
      <c r="O160" s="6"/>
      <c r="P160" s="6">
        <f t="shared" si="7"/>
        <v>9.8716683119447479E-3</v>
      </c>
      <c r="X160" s="59"/>
    </row>
    <row r="161" spans="1:24" s="3" customFormat="1" x14ac:dyDescent="0.25">
      <c r="A161" s="3">
        <v>-110</v>
      </c>
      <c r="B161" s="9">
        <v>40238</v>
      </c>
      <c r="C161" s="10" t="s">
        <v>138</v>
      </c>
      <c r="D161" s="10"/>
      <c r="E161" s="11">
        <v>1.0404738400789733</v>
      </c>
      <c r="F161" s="11">
        <v>0.93978282329713725</v>
      </c>
      <c r="G161" s="6">
        <f t="shared" si="8"/>
        <v>0.99012833168805525</v>
      </c>
      <c r="K161" s="6"/>
      <c r="L161" s="6"/>
      <c r="M161" s="6"/>
      <c r="N161" s="6"/>
      <c r="O161" s="6"/>
      <c r="P161" s="6">
        <f t="shared" si="7"/>
        <v>0.10069101678183601</v>
      </c>
      <c r="X161" s="59"/>
    </row>
    <row r="162" spans="1:24" s="3" customFormat="1" x14ac:dyDescent="0.25">
      <c r="A162" s="3">
        <v>-111</v>
      </c>
      <c r="B162" s="9">
        <v>40238</v>
      </c>
      <c r="C162" s="10" t="s">
        <v>139</v>
      </c>
      <c r="D162" s="10"/>
      <c r="E162" s="11">
        <v>0.93484698914116482</v>
      </c>
      <c r="F162" s="11">
        <v>0.910167818361303</v>
      </c>
      <c r="G162" s="6">
        <f t="shared" si="8"/>
        <v>0.92250740375123397</v>
      </c>
      <c r="K162" s="6"/>
      <c r="L162" s="6"/>
      <c r="M162" s="6"/>
      <c r="N162" s="6"/>
      <c r="O162" s="6"/>
      <c r="P162" s="6">
        <f t="shared" si="7"/>
        <v>2.4679170779861814E-2</v>
      </c>
      <c r="X162" s="59"/>
    </row>
    <row r="163" spans="1:24" s="3" customFormat="1" x14ac:dyDescent="0.25">
      <c r="A163" s="8">
        <v>-112</v>
      </c>
      <c r="B163" s="9">
        <v>40214</v>
      </c>
      <c r="C163" s="10" t="s">
        <v>140</v>
      </c>
      <c r="D163" s="10"/>
      <c r="E163" s="11">
        <v>1.1200000000000001</v>
      </c>
      <c r="F163" s="11">
        <v>1.02</v>
      </c>
      <c r="G163" s="6">
        <f t="shared" si="8"/>
        <v>1.07</v>
      </c>
      <c r="K163" s="6"/>
      <c r="L163" s="6"/>
      <c r="M163" s="6"/>
      <c r="N163" s="6"/>
      <c r="O163" s="6"/>
      <c r="P163" s="6">
        <f t="shared" si="7"/>
        <v>0.10000000000000009</v>
      </c>
      <c r="X163" s="59"/>
    </row>
    <row r="164" spans="1:24" s="3" customFormat="1" x14ac:dyDescent="0.25">
      <c r="A164" s="3">
        <v>-113</v>
      </c>
      <c r="B164" s="9">
        <v>40214</v>
      </c>
      <c r="C164" s="10" t="s">
        <v>141</v>
      </c>
      <c r="D164" s="10"/>
      <c r="E164" s="11">
        <v>0.98</v>
      </c>
      <c r="F164" s="11">
        <v>0.99</v>
      </c>
      <c r="G164" s="6">
        <f t="shared" si="8"/>
        <v>0.98499999999999999</v>
      </c>
      <c r="K164" s="6"/>
      <c r="L164" s="6"/>
      <c r="M164" s="6"/>
      <c r="N164" s="6"/>
      <c r="O164" s="6"/>
      <c r="P164" s="6">
        <f t="shared" si="7"/>
        <v>1.0000000000000009E-2</v>
      </c>
      <c r="X164" s="59"/>
    </row>
  </sheetData>
  <phoneticPr fontId="4" type="noConversion"/>
  <pageMargins left="0.7" right="0.7" top="0.75" bottom="0.75" header="0.3" footer="0.3"/>
  <pageSetup scale="55" fitToHeight="2" orientation="landscape" r:id="rId1"/>
  <headerFooter alignWithMargins="0">
    <oddHeader>&amp;LLaboratory Connection Services&amp;C&amp;A&amp;RPage &amp;P of &amp;N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Toluene R classic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Stepan</cp:lastModifiedBy>
  <cp:lastPrinted>2019-04-08T17:00:17Z</cp:lastPrinted>
  <dcterms:created xsi:type="dcterms:W3CDTF">2010-03-16T00:49:47Z</dcterms:created>
  <dcterms:modified xsi:type="dcterms:W3CDTF">2022-04-10T04:21:11Z</dcterms:modified>
</cp:coreProperties>
</file>